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-105" yWindow="-105" windowWidth="23250" windowHeight="12450" tabRatio="954" firstSheet="5" activeTab="24"/>
  </bookViews>
  <sheets>
    <sheet name="ფორმა N1" sheetId="58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12" r:id="rId16"/>
    <sheet name="ფორმა N7" sheetId="9" r:id="rId17"/>
    <sheet name="ფორმა N 7.1" sheetId="18" r:id="rId18"/>
    <sheet name="ფორმა N8" sheetId="10" r:id="rId19"/>
    <sheet name="ფორმა N8.1" sheetId="16" r:id="rId20"/>
    <sheet name="ფორმა N8.2" sheetId="17" r:id="rId21"/>
    <sheet name="ფორმა 8.3" sheetId="39" r:id="rId22"/>
    <sheet name="ფორმა N 9" sheetId="35" r:id="rId23"/>
    <sheet name="ფორმა N9.1" sheetId="59" r:id="rId24"/>
    <sheet name="შემაჯამებელი ფორმა" sheetId="57" r:id="rId25"/>
    <sheet name="Validation" sheetId="13" state="veryHidden" r:id="rId26"/>
  </sheets>
  <externalReferences>
    <externalReference r:id="rId27"/>
    <externalReference r:id="rId28"/>
  </externalReferences>
  <definedNames>
    <definedName name="_xlnm._FilterDatabase" localSheetId="0" hidden="1">'ფორმა N1'!$A$8:$M$8</definedName>
    <definedName name="_xlnm._FilterDatabase" localSheetId="1" hidden="1">'ფორმა N2'!$A$8:$E$8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N4.1'!$B$9:$D$17</definedName>
    <definedName name="_xlnm._FilterDatabase" localSheetId="9" hidden="1">'ფორმა N5'!$A$8:$D$11</definedName>
    <definedName name="_xlnm._FilterDatabase" localSheetId="10" hidden="1">'ფორმა N5.1'!$B$9:$D$15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23">#REF!</definedName>
    <definedName name="Date" localSheetId="24">#REF!</definedName>
    <definedName name="Date">#REF!</definedName>
    <definedName name="_xlnm.Print_Area" localSheetId="5">'ფორმა 4.2'!$A$1:$I$26</definedName>
    <definedName name="_xlnm.Print_Area" localSheetId="7">'ფორმა 4.4'!$A$1:$H$28</definedName>
    <definedName name="_xlnm.Print_Area" localSheetId="8">'ფორმა 4.5'!$A$1:$L$162</definedName>
    <definedName name="_xlnm.Print_Area" localSheetId="11">'ფორმა 5.2'!$A$1:$I$27</definedName>
    <definedName name="_xlnm.Print_Area" localSheetId="13">'ფორმა 5.4'!$A$1:$H$27</definedName>
    <definedName name="_xlnm.Print_Area" localSheetId="14">'ფორმა 5.5'!$A$1:$L$131</definedName>
    <definedName name="_xlnm.Print_Area" localSheetId="21">'ფორმა 8.3'!$A$1:$I$22</definedName>
    <definedName name="_xlnm.Print_Area" localSheetId="17">'ფორმა N 7.1'!$A$1:$H$27</definedName>
    <definedName name="_xlnm.Print_Area" localSheetId="22">'ფორმა N 9'!$A$1:$I$124</definedName>
    <definedName name="_xlnm.Print_Area" localSheetId="0">'ფორმა N1'!$A$1:$N$371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N4.1'!$A$1:$F$32</definedName>
    <definedName name="_xlnm.Print_Area" localSheetId="9">'ფორმა N5'!$A$1:$D$87</definedName>
    <definedName name="_xlnm.Print_Area" localSheetId="10">'ფორმა N5.1'!$A$1:$D$33</definedName>
    <definedName name="_xlnm.Print_Area" localSheetId="15">'ფორმა N6'!$A$1:$D$90</definedName>
    <definedName name="_xlnm.Print_Area" localSheetId="16">'ფორმა N7'!$A$1:$J$25</definedName>
    <definedName name="_xlnm.Print_Area" localSheetId="18">'ფორმა N8'!$A$1:$K$52</definedName>
    <definedName name="_xlnm.Print_Area" localSheetId="19">'ფორმა N8.1'!$A$1:$H$187</definedName>
    <definedName name="_xlnm.Print_Area" localSheetId="20">'ფორმა N8.2'!$A$1:$I$32</definedName>
    <definedName name="_xlnm.Print_Area" localSheetId="24">'შემაჯამებელი ფორმა'!$A$1:$C$35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0" l="1"/>
  <c r="C25" i="57" l="1"/>
  <c r="C23" i="57"/>
  <c r="C21" i="57"/>
  <c r="C18" i="57"/>
  <c r="G31" i="10" l="1"/>
  <c r="J31" i="10" s="1"/>
  <c r="F31" i="10"/>
  <c r="I31" i="10"/>
  <c r="J21" i="10"/>
  <c r="I21" i="10"/>
  <c r="I16" i="10"/>
  <c r="J16" i="10"/>
  <c r="J15" i="10"/>
  <c r="I15" i="10"/>
  <c r="I19" i="9"/>
  <c r="I18" i="9"/>
  <c r="I17" i="9"/>
  <c r="I16" i="9"/>
  <c r="I15" i="9"/>
  <c r="I14" i="9"/>
  <c r="I13" i="9"/>
  <c r="I12" i="9"/>
  <c r="I11" i="9"/>
  <c r="I10" i="9"/>
  <c r="C67" i="12"/>
  <c r="D47" i="12"/>
  <c r="C47" i="12"/>
  <c r="D28" i="12"/>
  <c r="D15" i="12"/>
  <c r="D14" i="12"/>
  <c r="C14" i="12"/>
  <c r="K66" i="46"/>
  <c r="K10" i="46"/>
  <c r="D14" i="27"/>
  <c r="D13" i="27"/>
  <c r="C13" i="27"/>
  <c r="C14" i="27"/>
  <c r="K89" i="55"/>
  <c r="K30" i="55"/>
  <c r="D12" i="7"/>
  <c r="C13" i="7"/>
  <c r="C12" i="7" s="1"/>
  <c r="C14" i="7"/>
  <c r="C17" i="7"/>
  <c r="D12" i="3"/>
  <c r="C13" i="3"/>
  <c r="C12" i="3" s="1"/>
  <c r="C17" i="3"/>
  <c r="D10" i="47" l="1"/>
  <c r="C10" i="47"/>
  <c r="D12" i="40"/>
  <c r="C13" i="57" s="1"/>
  <c r="C12" i="40"/>
  <c r="A6" i="57" l="1"/>
  <c r="C2" i="57" l="1"/>
  <c r="I2" i="35"/>
  <c r="M2" i="59" s="1"/>
  <c r="I2" i="39"/>
  <c r="I2" i="17"/>
  <c r="H2" i="16"/>
  <c r="I2" i="10"/>
  <c r="G2" i="18"/>
  <c r="I2" i="9"/>
  <c r="D2" i="12"/>
  <c r="K3" i="46"/>
  <c r="G2" i="45"/>
  <c r="G2" i="44"/>
  <c r="I2" i="43"/>
  <c r="C2" i="27"/>
  <c r="C2" i="47"/>
  <c r="K3" i="55"/>
  <c r="G2" i="34"/>
  <c r="G2" i="30"/>
  <c r="I2" i="29"/>
  <c r="C2" i="26"/>
  <c r="C2" i="40"/>
  <c r="C2" i="7"/>
  <c r="C2" i="3"/>
  <c r="A5" i="59"/>
  <c r="A5" i="35"/>
  <c r="A5" i="39"/>
  <c r="A5" i="17"/>
  <c r="A5" i="16"/>
  <c r="A5" i="10"/>
  <c r="A5" i="18"/>
  <c r="A5" i="9"/>
  <c r="A5" i="12"/>
  <c r="A6" i="46"/>
  <c r="A5" i="45"/>
  <c r="A5" i="44"/>
  <c r="A5" i="43"/>
  <c r="A6" i="27"/>
  <c r="A5" i="47"/>
  <c r="A6" i="55"/>
  <c r="A5" i="34"/>
  <c r="A5" i="30"/>
  <c r="A5" i="29"/>
  <c r="A6" i="26"/>
  <c r="A7" i="40"/>
  <c r="A5" i="7"/>
  <c r="A5" i="3"/>
  <c r="M12" i="59" l="1"/>
  <c r="M11" i="59"/>
  <c r="M10" i="59"/>
  <c r="M9" i="59"/>
  <c r="I114" i="35" l="1"/>
  <c r="K149" i="55" l="1"/>
  <c r="I16" i="44" l="1"/>
  <c r="H16" i="44"/>
  <c r="D31" i="7" l="1"/>
  <c r="C31" i="7"/>
  <c r="D27" i="7"/>
  <c r="D26" i="7" s="1"/>
  <c r="C27" i="7"/>
  <c r="C26" i="7" s="1"/>
  <c r="D19" i="7"/>
  <c r="C19" i="7"/>
  <c r="D16" i="7"/>
  <c r="D10" i="7" s="1"/>
  <c r="C16" i="7"/>
  <c r="C10" i="7" s="1"/>
  <c r="D31" i="3"/>
  <c r="C24" i="57" s="1"/>
  <c r="C31" i="3"/>
  <c r="D9" i="7" l="1"/>
  <c r="C9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K118" i="46"/>
  <c r="H16" i="45"/>
  <c r="G16" i="45"/>
  <c r="I15" i="43"/>
  <c r="H15" i="43"/>
  <c r="G15" i="43"/>
  <c r="D27" i="3" l="1"/>
  <c r="C27" i="3"/>
  <c r="C22" i="57" s="1"/>
  <c r="C20" i="57" s="1"/>
  <c r="I15" i="29" l="1"/>
  <c r="D76" i="40" l="1"/>
  <c r="D67" i="40"/>
  <c r="D61" i="40"/>
  <c r="C61" i="40"/>
  <c r="D56" i="40"/>
  <c r="C56" i="40"/>
  <c r="D50" i="40"/>
  <c r="C50" i="40"/>
  <c r="D39" i="40"/>
  <c r="C11" i="57" s="1"/>
  <c r="C39" i="40"/>
  <c r="D35" i="40"/>
  <c r="C35" i="40"/>
  <c r="D26" i="40"/>
  <c r="D20" i="40" s="1"/>
  <c r="C26" i="40"/>
  <c r="C20" i="40" s="1"/>
  <c r="D17" i="40"/>
  <c r="C14" i="57" s="1"/>
  <c r="C17" i="40"/>
  <c r="A6" i="40"/>
  <c r="C16" i="40" l="1"/>
  <c r="C11" i="40" s="1"/>
  <c r="D16" i="40"/>
  <c r="D11" i="40" s="1"/>
  <c r="C10" i="57" s="1"/>
  <c r="H39" i="10" l="1"/>
  <c r="H36" i="10" s="1"/>
  <c r="H32" i="10"/>
  <c r="H24" i="10"/>
  <c r="H19" i="10"/>
  <c r="H17" i="10" s="1"/>
  <c r="H14" i="10"/>
  <c r="A4" i="39" l="1"/>
  <c r="A4" i="35" l="1"/>
  <c r="H16" i="34" l="1"/>
  <c r="G16" i="34"/>
  <c r="A4" i="34"/>
  <c r="I16" i="30" l="1"/>
  <c r="H16" i="30"/>
  <c r="A4" i="30"/>
  <c r="H15" i="29"/>
  <c r="G15" i="29"/>
  <c r="A4" i="29"/>
  <c r="D16" i="27" l="1"/>
  <c r="C16" i="27"/>
  <c r="A5" i="27"/>
  <c r="D18" i="26"/>
  <c r="C18" i="26"/>
  <c r="A5" i="26"/>
  <c r="G15" i="18" l="1"/>
  <c r="G16" i="18" s="1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D10" i="3" s="1"/>
  <c r="C16" i="3"/>
  <c r="C10" i="3" s="1"/>
  <c r="C26" i="3" l="1"/>
  <c r="C9" i="3" s="1"/>
  <c r="B9" i="10"/>
  <c r="D10" i="12"/>
  <c r="D44" i="12"/>
  <c r="J9" i="10"/>
  <c r="D26" i="3"/>
  <c r="C10" i="12"/>
  <c r="C44" i="12"/>
  <c r="D9" i="10"/>
  <c r="F9" i="10"/>
  <c r="D9" i="3" l="1"/>
  <c r="C17" i="57" l="1"/>
</calcChain>
</file>

<file path=xl/sharedStrings.xml><?xml version="1.0" encoding="utf-8"?>
<sst xmlns="http://schemas.openxmlformats.org/spreadsheetml/2006/main" count="5732" uniqueCount="2512">
  <si>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</si>
  <si>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</si>
  <si>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</si>
  <si>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</si>
  <si>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</si>
  <si>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</si>
  <si>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</si>
  <si>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</si>
  <si>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</si>
  <si>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</si>
  <si>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</si>
  <si>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</si>
  <si>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</si>
  <si>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</si>
  <si>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</si>
  <si>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</si>
  <si>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</si>
  <si>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</si>
  <si>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</si>
  <si>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</si>
  <si>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</si>
  <si>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</si>
  <si>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</si>
  <si>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</si>
  <si>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</si>
  <si>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</si>
  <si>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</si>
  <si>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</si>
  <si>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</si>
  <si>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</si>
  <si>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</si>
  <si>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</si>
  <si>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</si>
  <si>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</si>
  <si>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</si>
  <si>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</si>
  <si>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</si>
  <si>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</si>
  <si>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</si>
  <si>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</si>
  <si>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</si>
  <si>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</si>
  <si>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</si>
  <si>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</si>
  <si>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</si>
  <si>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</si>
  <si>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</si>
  <si>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</si>
  <si>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</si>
  <si>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</si>
  <si>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</si>
  <si>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</si>
  <si>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</si>
  <si>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</si>
  <si>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</si>
  <si>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</si>
  <si>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</si>
  <si>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</si>
  <si>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</si>
  <si>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</si>
  <si>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</si>
  <si>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</si>
  <si>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</si>
  <si>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</si>
  <si>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</si>
  <si>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</si>
  <si>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</si>
  <si>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</si>
  <si>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</si>
  <si>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</si>
  <si>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</si>
  <si>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</si>
  <si>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</si>
  <si>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</si>
  <si>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</si>
  <si>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</si>
  <si>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</si>
  <si>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</si>
  <si>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</si>
  <si>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</si>
  <si>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</si>
  <si>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</si>
  <si>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</si>
  <si>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</si>
  <si>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</si>
  <si>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</si>
  <si>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</si>
  <si>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</si>
  <si>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</si>
  <si>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</si>
  <si>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</si>
  <si>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</si>
  <si>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</si>
  <si>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</si>
  <si>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</si>
  <si>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</si>
  <si>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</si>
  <si>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</si>
  <si>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</si>
  <si>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</si>
  <si>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</si>
  <si>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</si>
  <si>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</si>
  <si>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</si>
  <si>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</si>
  <si>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</si>
  <si>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</si>
  <si>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</si>
  <si>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</si>
  <si>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</si>
  <si>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</si>
  <si>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</si>
  <si>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</si>
  <si>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</si>
  <si>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</si>
  <si>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</si>
  <si>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</si>
  <si>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</si>
  <si>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</si>
  <si>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</si>
  <si>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</si>
  <si>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</si>
  <si>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</si>
  <si>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</si>
  <si>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</si>
  <si>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</si>
  <si>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</si>
  <si>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</si>
  <si>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</si>
  <si>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</si>
  <si>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</si>
  <si>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</si>
  <si>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</si>
  <si>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</si>
  <si>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</si>
  <si>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</si>
  <si>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</si>
  <si>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</si>
  <si>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</si>
  <si>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</si>
  <si>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</si>
  <si>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</si>
  <si>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</si>
  <si>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</si>
  <si>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</si>
  <si>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</si>
  <si>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</si>
  <si>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</si>
  <si>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</si>
  <si>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</si>
  <si>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</si>
  <si>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</si>
  <si>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</si>
  <si>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</si>
  <si>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</si>
  <si>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</si>
  <si>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</si>
  <si>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</si>
  <si>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</si>
  <si>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</si>
  <si>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</si>
  <si>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</si>
  <si>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</si>
  <si>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</si>
  <si>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</si>
  <si>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</si>
  <si>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</si>
  <si>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</si>
  <si>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</si>
  <si>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</si>
  <si>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</si>
  <si>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</si>
  <si>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</si>
  <si>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</si>
  <si>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</si>
  <si>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</si>
  <si>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</si>
  <si>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</si>
  <si>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</si>
  <si>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</si>
  <si>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</si>
  <si>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</si>
  <si>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</si>
  <si>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</si>
  <si>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</si>
  <si>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</si>
  <si>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</si>
  <si>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</si>
  <si>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</si>
  <si>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</si>
  <si>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</si>
  <si>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</si>
  <si>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</si>
  <si>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</si>
  <si>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</si>
  <si>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</si>
  <si>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</si>
  <si>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</si>
  <si>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</si>
  <si>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</si>
  <si>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</si>
  <si>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</si>
  <si>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</si>
  <si>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</si>
  <si>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</si>
  <si>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</si>
  <si>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</si>
  <si>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</si>
  <si>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შემოსავლის ტიპი</t>
  </si>
  <si>
    <t>პირადი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</si>
  <si>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</si>
  <si>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</si>
  <si>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</si>
  <si>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</si>
  <si>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</si>
  <si>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</si>
  <si>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</si>
  <si>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</si>
  <si>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</si>
  <si>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</si>
  <si>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</si>
  <si>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</si>
  <si>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</si>
  <si>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</si>
  <si>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</si>
  <si>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</si>
  <si>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</si>
  <si>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</si>
  <si>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</si>
  <si>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</si>
  <si>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</si>
  <si>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</si>
  <si>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</si>
  <si>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</si>
  <si>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</si>
  <si>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</si>
  <si>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</si>
  <si>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</si>
  <si>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</si>
  <si>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</si>
  <si>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</si>
  <si>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</si>
  <si>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</si>
  <si>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</si>
  <si>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</si>
  <si>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</si>
  <si>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</si>
  <si>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</si>
  <si>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</si>
  <si>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</si>
  <si>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</si>
  <si>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</si>
  <si>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</si>
  <si>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</si>
  <si>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</si>
  <si>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</si>
  <si>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</si>
  <si>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</si>
  <si>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</si>
  <si>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</si>
  <si>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</si>
  <si>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</si>
  <si>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</si>
  <si>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</si>
  <si>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</si>
  <si>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</si>
  <si>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</si>
  <si>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</si>
  <si>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</si>
  <si>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</si>
  <si>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</si>
  <si>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</si>
  <si>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</si>
  <si>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</si>
  <si>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</si>
  <si>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</si>
  <si>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</si>
  <si>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</si>
  <si>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</si>
  <si>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</si>
  <si>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</si>
  <si>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</si>
  <si>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</si>
  <si>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</si>
  <si>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</si>
  <si>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</si>
  <si>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</si>
  <si>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</si>
  <si>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</si>
  <si>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</si>
  <si>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</si>
  <si>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</si>
  <si>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</si>
  <si>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</si>
  <si>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</si>
  <si>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</si>
  <si>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</si>
  <si>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</si>
  <si>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</si>
  <si>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</si>
  <si>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</si>
  <si>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</si>
  <si>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</si>
  <si>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</si>
  <si>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</si>
  <si>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</si>
  <si>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</si>
  <si>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</si>
  <si>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</si>
  <si>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</si>
  <si>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</si>
  <si>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</si>
  <si>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პოზიცია</t>
  </si>
  <si>
    <t>სულ *</t>
  </si>
  <si>
    <t>ხელფასი</t>
  </si>
  <si>
    <t>განაცემის ტიპი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</si>
  <si>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</si>
  <si>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</si>
  <si>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</si>
  <si>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</si>
  <si>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</si>
  <si>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</si>
  <si>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</si>
  <si>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</si>
  <si>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</si>
  <si>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</si>
  <si>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</si>
  <si>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</si>
  <si>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</si>
  <si>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</si>
  <si>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</si>
  <si>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</si>
  <si>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</si>
  <si>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</si>
  <si>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</si>
  <si>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</si>
  <si>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</si>
  <si>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</si>
  <si>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</si>
  <si>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</si>
  <si>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</si>
  <si>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</si>
  <si>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</si>
  <si>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</si>
  <si>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</si>
  <si>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</si>
  <si>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</si>
  <si>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</si>
  <si>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</si>
  <si>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</si>
  <si>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</si>
  <si>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</si>
  <si>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</si>
  <si>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</si>
  <si>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</si>
  <si>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</si>
  <si>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</si>
  <si>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</si>
  <si>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</si>
  <si>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</si>
  <si>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</si>
  <si>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</si>
  <si>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</si>
  <si>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</si>
  <si>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</si>
  <si>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</si>
  <si>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</si>
  <si>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</si>
  <si>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საკონტრაქტო წლიური საპროცენტო განაკვეთი</t>
  </si>
  <si>
    <t>სესხის დაფარვის პირობები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</si>
  <si>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</si>
  <si>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</si>
  <si>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</si>
  <si>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</si>
  <si>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</si>
  <si>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</si>
  <si>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</si>
  <si>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</si>
  <si>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</si>
  <si>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</si>
  <si>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</si>
  <si>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</si>
  <si>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</si>
  <si>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</si>
  <si>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1.2.1.3</t>
  </si>
  <si>
    <t>სულ:*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</si>
  <si>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</si>
  <si>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</si>
  <si>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ფორმა N5.3 - მივლინებები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</si>
  <si>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</si>
  <si>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</si>
  <si>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</si>
  <si>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</si>
  <si>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</si>
  <si>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</si>
  <si>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</si>
  <si>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</si>
  <si>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</si>
  <si>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</si>
  <si>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</si>
  <si>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</si>
  <si>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</si>
  <si>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</si>
  <si>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</si>
  <si>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</si>
  <si>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</si>
  <si>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</si>
  <si>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</si>
  <si>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</si>
  <si>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</si>
  <si>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</si>
  <si>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</si>
  <si>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</si>
  <si>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მივლინება</t>
  </si>
  <si>
    <t>ფორმა N4.5 - რეკლამის ხარჯი</t>
  </si>
  <si>
    <t>ლექციების, გამოფენების და სხვა საჯარო ღონისძიებების მოწყობით მიღებული შემოსავლები</t>
  </si>
  <si>
    <t>რეკლამირებული სუბიექტი***</t>
  </si>
  <si>
    <t>*</t>
  </si>
  <si>
    <t xml:space="preserve">რეკლამის ჯამური ხარჯი </t>
  </si>
  <si>
    <t>სატელევიზიო რეკლამა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</si>
  <si>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</si>
  <si>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</si>
  <si>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</si>
  <si>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</si>
  <si>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</si>
  <si>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</si>
  <si>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</si>
  <si>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</si>
  <si>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</si>
  <si>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</si>
  <si>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</si>
  <si>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</si>
  <si>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</si>
  <si>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</si>
  <si>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საგამომცემლო საქმიანობიდან მიღებული თანხები</t>
  </si>
  <si>
    <t>საბანკო დაწესებულება</t>
  </si>
  <si>
    <t xml:space="preserve"> საბანკო ანგარიშის ნომერი</t>
  </si>
  <si>
    <t>**</t>
  </si>
  <si>
    <t>***</t>
  </si>
  <si>
    <t>****</t>
  </si>
  <si>
    <t>სხვა არაფულადი შემოსავლები (მათ შორის მოგება კურსთაშორისი სხვაობიდან)</t>
  </si>
  <si>
    <r>
      <t xml:space="preserve">გარე რეკლამის ხარჯი </t>
    </r>
    <r>
      <rPr>
        <b/>
        <sz val="10"/>
        <rFont val="Sylfaen"/>
        <family val="1"/>
      </rPr>
      <t>*</t>
    </r>
  </si>
  <si>
    <t>დანიშნულება</t>
  </si>
  <si>
    <t>ადგილი</t>
  </si>
  <si>
    <t>პერიოდი (დღეებში)</t>
  </si>
  <si>
    <t>ხარჯი</t>
  </si>
  <si>
    <t xml:space="preserve">ფაქტობრივი </t>
  </si>
  <si>
    <t xml:space="preserve">საკასო </t>
  </si>
  <si>
    <t>პირადი ნომერი / საიდენტიფიკაციო კოდი</t>
  </si>
  <si>
    <t>განსხვავებული სქესის წარმომადგენელთათვის გათვალისწინებული დანამატი</t>
  </si>
  <si>
    <t xml:space="preserve">ფორმა N4 - ხარჯები </t>
  </si>
  <si>
    <t>(საარჩევნო კამპანიის ფონდის ხარჯების გარდა)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</si>
  <si>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</si>
  <si>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4-ში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</si>
  <si>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N4.1 ივსება მხოლოდ იმ შემთხვევაში, თუ ფორმა N4-ში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</si>
  <si>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rPr>
        <b/>
        <sz val="10"/>
        <rFont val="Sylfaen"/>
        <family val="1"/>
      </rPr>
      <t xml:space="preserve"> 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1.1.1 და N 1.1.2 მუხლების შესაბამის მნიშვნელობათა ჯამს.</t>
    </r>
  </si>
  <si>
    <t>სულ: *</t>
  </si>
  <si>
    <t>სესხის ოდენობა</t>
  </si>
  <si>
    <t>სესხის ვადა (თვეების რაოდენ.)</t>
  </si>
  <si>
    <t>სესხის უზრუნვ.</t>
  </si>
  <si>
    <t>თავდებობა (კი/არა)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</si>
  <si>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N4-ში და N5-ში წარმოდგენილი N1.3 მუხლების შესაბამის მნიშვნელობათა ჯამს</t>
    </r>
  </si>
  <si>
    <r>
      <rPr>
        <b/>
        <sz val="10"/>
        <rFont val="Sylfaen"/>
        <family val="1"/>
      </rPr>
      <t xml:space="preserve">** </t>
    </r>
    <r>
      <rPr>
        <sz val="10"/>
        <rFont val="Sylfaen"/>
        <family val="1"/>
      </rPr>
      <t>ბეჭდური და ინტერნეტ რეკლამის შემთხვევაში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</si>
  <si>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N4-ში წარმოდგენილი N 1.2.8 მუხლის  შესაბამის მნიშვნელობებს</t>
    </r>
  </si>
  <si>
    <r>
      <t xml:space="preserve">***** </t>
    </r>
    <r>
      <rPr>
        <sz val="10"/>
        <rFont val="Sylfaen"/>
        <family val="1"/>
      </rPr>
      <t>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</si>
  <si>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</si>
  <si>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N5.1 ივსება მხოლოდ იმ შემთხვევაში, თუ ფორმა N5-ში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</si>
  <si>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5-ში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</si>
  <si>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</si>
  <si>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1.2.1 მუხლის  შესაბამის მნიშვნელობებს.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</si>
  <si>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 N1.3 მუხლის შესაბამის მნიშვნელობებს.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</si>
  <si>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წარმოდგენილი N 1.2.8 მუხლის  შესაბამის მნიშვნელობებს</t>
    </r>
  </si>
  <si>
    <t>ფორმა N 9.1 - სესხი/კრედიტი *</t>
  </si>
  <si>
    <t>სულ *:</t>
  </si>
  <si>
    <t>შემაჯამებელი ფორმა</t>
  </si>
  <si>
    <t>ფორმა N8.1 - უძრავი ქონების რეესტრი</t>
  </si>
  <si>
    <t>შემომწირველი/საწევრო შენატანის განმახორციელებელი პირი</t>
  </si>
  <si>
    <t xml:space="preserve"> მითითებულ ველში ივსება შემოსავლის შესაბამისი ტიპი - შემოწირულება ან საწევრო შენატანი.</t>
  </si>
  <si>
    <t xml:space="preserve">მითითებულ ველში ივსება შესაბამისი მონაცემი შემომწირველის (ფიზიკური პირი ან იურიდიული პირი) ან საწევრო შენატანის განმახორციელებელი პირის (ფიზიკური პირი) შესახებ. </t>
  </si>
  <si>
    <t>ფორმა N2 - შემოსავლები (საარჩევნო კამპანიის ფონდის სახსრების გარდა)</t>
  </si>
  <si>
    <t>საწესდებო მიზნებიდან გამომდინარე სხვა საქმიანობიდან მიღებული თანხები</t>
  </si>
  <si>
    <t>საწესდებო მიზნებიდან გამომდინარე და სხვა საქმიანობიდან მიღებული თანხები</t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</si>
  <si>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კანდიდატის,საარჩევნო სუბიექტის, განცხადებული საარჩევნო მიზნის მქონე პირის ვინაობა/დასახელება</t>
    </r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</si>
  <si>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 საარჩევნო სუბიექტის,განცხადებული საარჩევნო მიზნის მქონე პირის ვინაობა/დასახელება</t>
    </r>
  </si>
  <si>
    <t>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შესახებ.</t>
  </si>
  <si>
    <t>*****</t>
  </si>
  <si>
    <t>ფორმა N5.2 - შრომის ანაზღაურება (ხელფასი ან ნებისმიერი სხვა ანაზღაურება, რომელსაც იღებს დასაქმებული დამსაქმებლისგან სამუშაოს შესრულების სანაცვლოდ)</t>
  </si>
  <si>
    <t>სხვა ანაზღაურება</t>
  </si>
  <si>
    <t xml:space="preserve">ფორმა N5.4 - სხვა განაცემები ფიზიკურ პირებზე (შრომის ანაზღაურების გარდა) </t>
  </si>
  <si>
    <t>არაფულადი ფორმით ***</t>
  </si>
  <si>
    <t>მითითებულ ველში ივსება შემოწირულების სახით მიღებული ქონების შესახებ დეტალური ინფორმაცია (მაგ.: მიწის ფართობი, ადგილმდებარეობა, საკადასტრო კოდი და ა.შ.)</t>
  </si>
  <si>
    <t>თავდები პირის (ფიზიკური/იურიდიული) სახელი, გვარი/სახელწოდება</t>
  </si>
  <si>
    <r>
      <t xml:space="preserve">* </t>
    </r>
    <r>
      <rPr>
        <sz val="10"/>
        <rFont val="Arial"/>
        <family val="2"/>
      </rPr>
      <t>"მოქალაქეთა პოლიტიკური გაერთიანებების შესახებ" საქართველოს ორგანული კანონის 25-ე მუხლის მე-5 პუნქტის თანახმად,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განმავლობაში.</t>
    </r>
  </si>
  <si>
    <t>ფორმა N9 - ვალდებულებების რეესტრი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</si>
  <si>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სულ ვალდებულებები უნდა ედრებოდეს ფორმა N6-ში წარმოდგენილ ვალდებულებების შესაბამის ანგარიშთა ნაშთებს საანგარიშგებო პერიოდის ბოლოს.</t>
    </r>
  </si>
  <si>
    <t>ფორმა N8.3 - იჯარით/ქირით აღებული სხვა მოძრავი ქონების რეესტრი</t>
  </si>
  <si>
    <t>ფორმა N8.2 - სატრანსპორტო საშუალებების რეესტრი</t>
  </si>
  <si>
    <t>ფორმა N8 - არაფინანსური აქტივები</t>
  </si>
  <si>
    <t>ფორმა N7.1 - ნაღდი ფულით განხორციელებულ სალაროს ოპერაციათა რეესტრი</t>
  </si>
  <si>
    <t>ფორმა N7 - საბანკო ანგარიშები</t>
  </si>
  <si>
    <t>ფორმა N6 - საბალანსო ანგარიშგება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</si>
  <si>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კანდიდატი,საარჩევნო სუბიექტი, გაცხადებეული საარჩევნო მიზნის მქონე პირი) ან შემომწირველი, რომელის შესახებ ინფორმაცია ასევე უნდა აისახოს ფორმა N1-ში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</si>
  <si>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 საარჩევნო სუბიექტი, გაცხადებეული საარჩევნო მიზნის მქონე პირი)  ან შემომწირველი, რომელის შესახებ ინფორმაცია ასევე უნდა აისახოს ფორმა N1-ში</t>
    </r>
  </si>
  <si>
    <t xml:space="preserve">ფორმა N4.4 - სხვა განაცემები ფიზიკურ პირებზე (შრომის ანაზღაურების გარდა) 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</si>
  <si>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1.2.1  მუხლის შესაბამისი მნიშვნელობის ჯამს</t>
    </r>
  </si>
  <si>
    <t>სიმბოლიკის დამზადებით და გავრცელებით მიღებული შემოსავლები</t>
  </si>
  <si>
    <r>
      <t xml:space="preserve"> </t>
    </r>
    <r>
      <rPr>
        <b/>
        <sz val="8"/>
        <rFont val="Sylfaen"/>
        <family val="1"/>
      </rPr>
      <t>არამატერიალური</t>
    </r>
    <r>
      <rPr>
        <b/>
        <sz val="9"/>
        <rFont val="Sylfaen"/>
        <family val="1"/>
      </rPr>
      <t xml:space="preserve"> ფასეულობა *****</t>
    </r>
  </si>
  <si>
    <t>შემოსავლის ტიპი *</t>
  </si>
  <si>
    <t xml:space="preserve">ფორმა N1  შემოწირულებები და საწევრო შენატანები </t>
  </si>
  <si>
    <t>ფიზიკური პირის სახელი და გვარი / იურიდიული პირის დასახელება **</t>
  </si>
  <si>
    <t>მითითებულ ველში ივსება შემოწირულების სახით მიღებული არამატერიალური ფასეულობა (მათ შორის შეღავათიანი კრედიტი).</t>
  </si>
  <si>
    <t>ფორმა N4.2 - შრომის ანაზღაურება (ხელფასი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სანაცვლოდ)</t>
  </si>
  <si>
    <t xml:space="preserve">   2.1 ნედლეული და მასალები</t>
  </si>
  <si>
    <t>არაფულად ფორმაში იგულისხმება უსასყიდლოდ ან ფასდაკლებით/შეღავათიანი პირობებით მიღებული მატერიალური (უძრავი და მოძრავი ნივთი) ან არამატერიალური ფასეულობა (მათ შორის შეღავათიანი კრედიტი) და მომსახურება. შემოწირულების ოდენობა უნდა განისაზღვროს ქონების ან მომსახურების საბაზრო ღირებულების მიხედვით. სსიპ - ანტიკორუფციული ბიურო უფლებამოსილია გადაამოწმოს ქონების/ მომსახურების საბაზრო ღირებულება და  საჭიროების შემთხვევაში მოითხოვოს შესაბამისი კორექტირება.</t>
  </si>
  <si>
    <t>01.01-31.12.2023</t>
  </si>
  <si>
    <t>მპგ ქართული ოცნება დემოკრატიული საქართველო</t>
  </si>
  <si>
    <t>ფულადი შემოწირულობა</t>
  </si>
  <si>
    <t>გიორგი ხუციშვილი</t>
  </si>
  <si>
    <t>59001014461</t>
  </si>
  <si>
    <t>GE25CR0030009529733601</t>
  </si>
  <si>
    <t>01/24/2023</t>
  </si>
  <si>
    <t>არაფულადი შემოწირულობა</t>
  </si>
  <si>
    <t>თამაზ თამაზაშვილი</t>
  </si>
  <si>
    <t xml:space="preserve">
    14001001035
</t>
  </si>
  <si>
    <r>
      <t>ქ. დედოფლისწყარო, ჰერეთის ქ. #74 123.24 კვ.მ. ს.კ. 52.08.33.010 ფართით სარგებლობა უსასყიდლოდ</t>
    </r>
    <r>
      <rPr>
        <sz val="9"/>
        <color theme="1"/>
        <rFont val="Sylfaen"/>
        <family val="1"/>
      </rPr>
      <t xml:space="preserve"> 342</t>
    </r>
    <r>
      <rPr>
        <sz val="9"/>
        <rFont val="Sylfaen"/>
        <family val="1"/>
      </rPr>
      <t xml:space="preserve"> დღით</t>
    </r>
  </si>
  <si>
    <t>02/28/2023</t>
  </si>
  <si>
    <t>ზაურ სალვარიძე</t>
  </si>
  <si>
    <t>61006002159</t>
  </si>
  <si>
    <t>GE83CR0150009530313601</t>
  </si>
  <si>
    <t>რომან გუნდაძე</t>
  </si>
  <si>
    <t>61002004643</t>
  </si>
  <si>
    <t>GE82CR0150009530333601</t>
  </si>
  <si>
    <t>რამაზ ბერიძე</t>
  </si>
  <si>
    <t>61006013301</t>
  </si>
  <si>
    <t>GE80CR0150009530373601</t>
  </si>
  <si>
    <t>დავით ნაგერვაძე</t>
  </si>
  <si>
    <t>61791001485</t>
  </si>
  <si>
    <t>GE31CR0150009530383601</t>
  </si>
  <si>
    <t>ნუკრი დოლიძე</t>
  </si>
  <si>
    <t>61006001010</t>
  </si>
  <si>
    <t>GE79CR0150009530393601</t>
  </si>
  <si>
    <t>გიორგი ქიძინიძე</t>
  </si>
  <si>
    <t>01008048773</t>
  </si>
  <si>
    <t>GE91CR0000009530403601</t>
  </si>
  <si>
    <t>ოთარ ფუტკარაძე</t>
  </si>
  <si>
    <t>61006009664</t>
  </si>
  <si>
    <t>GE92CR0150009533043601</t>
  </si>
  <si>
    <t>დავით დევაძე</t>
  </si>
  <si>
    <t>61006009663</t>
  </si>
  <si>
    <t>GE40CR0150009533113601</t>
  </si>
  <si>
    <t>მარიამ რევაზიშვილი</t>
  </si>
  <si>
    <t>01019071268</t>
  </si>
  <si>
    <t>GE47BG0000000366056624</t>
  </si>
  <si>
    <t>ვალერიან ზარნაძე</t>
  </si>
  <si>
    <t>20001007023</t>
  </si>
  <si>
    <t>GE05CR0000009535033601</t>
  </si>
  <si>
    <t>გიორგი გოგიაშვილი</t>
  </si>
  <si>
    <t>59001023282</t>
  </si>
  <si>
    <t>GE11CR0110009535053601</t>
  </si>
  <si>
    <t>გიორგი დეკანოზიშვილი</t>
  </si>
  <si>
    <t>01017000368</t>
  </si>
  <si>
    <t>GE52CR0000009535063601</t>
  </si>
  <si>
    <t>ნიკოლოზ ურუშაძე</t>
  </si>
  <si>
    <t>35001086572</t>
  </si>
  <si>
    <t>GE03CR0000009535073601</t>
  </si>
  <si>
    <t>კობა მკალავიშვილი</t>
  </si>
  <si>
    <t>01002003487</t>
  </si>
  <si>
    <t>GE97CR0000009535133601</t>
  </si>
  <si>
    <t>ალექსანდრე მეგუთნიშვილი</t>
  </si>
  <si>
    <t>20001004786</t>
  </si>
  <si>
    <t>GE48CR0000009535143601</t>
  </si>
  <si>
    <t>არჩილ ლობჟანიძე</t>
  </si>
  <si>
    <t>01003002361</t>
  </si>
  <si>
    <t>Ge96CR0000009535153601</t>
  </si>
  <si>
    <t>მარინე მდივანი</t>
  </si>
  <si>
    <t>01029016791</t>
  </si>
  <si>
    <t>GE75CR000000925853601</t>
  </si>
  <si>
    <t>კობა ტუღუში</t>
  </si>
  <si>
    <t>61001003947</t>
  </si>
  <si>
    <t>GE94CR0030009488583601</t>
  </si>
  <si>
    <t>ნანი მენაბდიშვილი</t>
  </si>
  <si>
    <t>01017011295</t>
  </si>
  <si>
    <t>GE95CR0000009535173601</t>
  </si>
  <si>
    <t>რევაზ ჩიგოგიძე</t>
  </si>
  <si>
    <t>01008021327</t>
  </si>
  <si>
    <t>GE47CR0000009535163601</t>
  </si>
  <si>
    <t>ზურაბ დეკანოზიშვილი</t>
  </si>
  <si>
    <t>36001000147</t>
  </si>
  <si>
    <t>GE46CR0000009535183601</t>
  </si>
  <si>
    <t>ქეთევან დეკანოზიშვილი</t>
  </si>
  <si>
    <t>01017000499</t>
  </si>
  <si>
    <t>GE45CR0000009535203601</t>
  </si>
  <si>
    <t>თენგიზ ამონაშვილი</t>
  </si>
  <si>
    <t>45001013840</t>
  </si>
  <si>
    <t>GE63CR0160009535223601</t>
  </si>
  <si>
    <t>პაატა ბუზარიაშვილი</t>
  </si>
  <si>
    <t>36001003753</t>
  </si>
  <si>
    <t>GE14CR0160009535233601</t>
  </si>
  <si>
    <t>თამარი ქიბროწაშვილი</t>
  </si>
  <si>
    <t>59001003771</t>
  </si>
  <si>
    <t>GE49CR0110009535263601</t>
  </si>
  <si>
    <t>ირაკლი კოტეტიშვილი</t>
  </si>
  <si>
    <t>01024002965</t>
  </si>
  <si>
    <t>GE90CR0000009535273601</t>
  </si>
  <si>
    <t>პაატა ჯელაძე</t>
  </si>
  <si>
    <t>65002005803</t>
  </si>
  <si>
    <t>GE40CR0000009535303601</t>
  </si>
  <si>
    <t>გიორგი ფოჩხიძე</t>
  </si>
  <si>
    <t>01024010625</t>
  </si>
  <si>
    <t>GE89CR0000009535293601</t>
  </si>
  <si>
    <t>დავით ზოიძე</t>
  </si>
  <si>
    <t>61001009418</t>
  </si>
  <si>
    <t>GE41CR0000009535283601</t>
  </si>
  <si>
    <t>ნანა აკოფაშვილი</t>
  </si>
  <si>
    <t>20001045377</t>
  </si>
  <si>
    <t>GE87CR0000009535333601</t>
  </si>
  <si>
    <t>ვალერიან ვარდოსანიძე</t>
  </si>
  <si>
    <t>18001054031</t>
  </si>
  <si>
    <t>GE93CR0110009535353601</t>
  </si>
  <si>
    <t>გიორგი ბუბუტეიშვილი</t>
  </si>
  <si>
    <t>37001000616</t>
  </si>
  <si>
    <t>GE70CR0000009499783601</t>
  </si>
  <si>
    <t>ზაზა კიკაბიძე</t>
  </si>
  <si>
    <t>59001008328</t>
  </si>
  <si>
    <t>GE44CR0110009535363601</t>
  </si>
  <si>
    <t>თეიმურაზ ხაინდრავა</t>
  </si>
  <si>
    <t>01017001413</t>
  </si>
  <si>
    <t>GE25CR0000009499713601</t>
  </si>
  <si>
    <t>სერგეი სუმაროკოვ</t>
  </si>
  <si>
    <t>01991017041</t>
  </si>
  <si>
    <t>GE35CR0000009535403601</t>
  </si>
  <si>
    <t>ნატალია მოდრეკელიძე</t>
  </si>
  <si>
    <t>01022004137</t>
  </si>
  <si>
    <t>GE83CR0000009535413601</t>
  </si>
  <si>
    <t>რობიზონ დავითაშვილი</t>
  </si>
  <si>
    <t>59001027390</t>
  </si>
  <si>
    <t>GE34CR0000009535423601</t>
  </si>
  <si>
    <t>ზურაბ უშარაული</t>
  </si>
  <si>
    <t>01024005277</t>
  </si>
  <si>
    <t>GE33CR0000009535443601</t>
  </si>
  <si>
    <t>მანანა ძებისაშვილი</t>
  </si>
  <si>
    <t>35001055031</t>
  </si>
  <si>
    <t>GE32CR0000009535463601</t>
  </si>
  <si>
    <t>ვაჟა ციგროშვილი</t>
  </si>
  <si>
    <t>36001040181</t>
  </si>
  <si>
    <t>GE80CR0000009535473601</t>
  </si>
  <si>
    <t>ხათუნა ამუზაშვილი</t>
  </si>
  <si>
    <t>20001008079</t>
  </si>
  <si>
    <t>GE31CR0000009535483601</t>
  </si>
  <si>
    <t>ლიკა იმნაძე</t>
  </si>
  <si>
    <t>65002012516</t>
  </si>
  <si>
    <t>GE79CR0000009535493601</t>
  </si>
  <si>
    <t>ივერი ციგროშვილი</t>
  </si>
  <si>
    <t>36001002286</t>
  </si>
  <si>
    <t>GE30CR0000009535503601</t>
  </si>
  <si>
    <t>ნათია კოტეტიშვილი</t>
  </si>
  <si>
    <t>59001003770</t>
  </si>
  <si>
    <t>GE78CR0000009535513601</t>
  </si>
  <si>
    <t>08/16/2023</t>
  </si>
  <si>
    <t>კახა დვალაძე</t>
  </si>
  <si>
    <t>01006006856</t>
  </si>
  <si>
    <t>GE24CR0000009535623601</t>
  </si>
  <si>
    <t>08/17/2023</t>
  </si>
  <si>
    <t>შალვა შარმანაშვილი</t>
  </si>
  <si>
    <t>01004004569</t>
  </si>
  <si>
    <t>GE71CR0000009535653601</t>
  </si>
  <si>
    <t>08/22/2023</t>
  </si>
  <si>
    <t>ირაკლი ნანეიშვილი</t>
  </si>
  <si>
    <t>01010007148</t>
  </si>
  <si>
    <t>GE82CR0160009535813601</t>
  </si>
  <si>
    <t>08.25.2023</t>
  </si>
  <si>
    <t>ირაკლი უგულავა</t>
  </si>
  <si>
    <t>53001001796</t>
  </si>
  <si>
    <t>GE57CR0000009535933601</t>
  </si>
  <si>
    <t>კახა ცისკარიშვილი</t>
  </si>
  <si>
    <t>01009011574</t>
  </si>
  <si>
    <t>GE91CR0000009536223601</t>
  </si>
  <si>
    <t>პაატა ცისკარიშვილი</t>
  </si>
  <si>
    <t>01009001820</t>
  </si>
  <si>
    <t>GE42CR0000009536233601</t>
  </si>
  <si>
    <t>გიგა კორკელია</t>
  </si>
  <si>
    <t>62006060636</t>
  </si>
  <si>
    <t>GE89CR0000009536263601</t>
  </si>
  <si>
    <t>ილია მაცაბერიძე</t>
  </si>
  <si>
    <t>01024065570</t>
  </si>
  <si>
    <t>GE40CR0000009536273601</t>
  </si>
  <si>
    <t>09/13/2023</t>
  </si>
  <si>
    <t>არჩილ გოგელია</t>
  </si>
  <si>
    <t>01024006870</t>
  </si>
  <si>
    <t>GE77CR0000009453083601</t>
  </si>
  <si>
    <t>01008040274</t>
  </si>
  <si>
    <t>GE80CR0000009453023601</t>
  </si>
  <si>
    <t>09/14/2023</t>
  </si>
  <si>
    <t>არჩილ თხილაიშვილი</t>
  </si>
  <si>
    <t>01017008493</t>
  </si>
  <si>
    <t>GE78CR0000009536483601</t>
  </si>
  <si>
    <t>დავით აბზიანიძე</t>
  </si>
  <si>
    <t>01005007531</t>
  </si>
  <si>
    <t>GE53CR0000009515643601</t>
  </si>
  <si>
    <t>09/15/2023</t>
  </si>
  <si>
    <t>ვაჟა გუჯაბიძე</t>
  </si>
  <si>
    <t>01002012080</t>
  </si>
  <si>
    <t>GE27CR0000009536533601</t>
  </si>
  <si>
    <t>კახა ზუკაკიშვილი</t>
  </si>
  <si>
    <t>01010000266</t>
  </si>
  <si>
    <t>GE26CR0000009536553601</t>
  </si>
  <si>
    <t>09/18/2023</t>
  </si>
  <si>
    <t>გიორგი ბაკაშვილი</t>
  </si>
  <si>
    <t>35001075195</t>
  </si>
  <si>
    <t>GE74CR0000009536563601</t>
  </si>
  <si>
    <t>09/22/2023</t>
  </si>
  <si>
    <t>ზურაბ რამაზაშვილი</t>
  </si>
  <si>
    <t>20001000159</t>
  </si>
  <si>
    <t>GE69CR0000009536663601</t>
  </si>
  <si>
    <t>09/26/2023</t>
  </si>
  <si>
    <t>ზურაბ კვირიკაშვილი</t>
  </si>
  <si>
    <t>56001003178</t>
  </si>
  <si>
    <t>GE15CR0000009536773601</t>
  </si>
  <si>
    <t>მარინა მურადაშვილი</t>
  </si>
  <si>
    <t>53001002815</t>
  </si>
  <si>
    <t>GE17CR0050009536973601</t>
  </si>
  <si>
    <t>ლაშა გოგოლაძე</t>
  </si>
  <si>
    <t>11001009495</t>
  </si>
  <si>
    <t>GE49CR0000009537063601</t>
  </si>
  <si>
    <t>დავით ჩადუნელი</t>
  </si>
  <si>
    <t>57001003323</t>
  </si>
  <si>
    <t>GE48CR0000009537083601</t>
  </si>
  <si>
    <t>ეკა ჭუმბურიძე</t>
  </si>
  <si>
    <t>11001032680</t>
  </si>
  <si>
    <t>GE97CR0000009537073601</t>
  </si>
  <si>
    <t>ირინე შამოიანი</t>
  </si>
  <si>
    <t>01001012181</t>
  </si>
  <si>
    <t>GE96CR0000009537093601</t>
  </si>
  <si>
    <t>ლაშა კურტანიძე</t>
  </si>
  <si>
    <t>11001030963</t>
  </si>
  <si>
    <t>GE47CR0000009537103601</t>
  </si>
  <si>
    <t>გივი გრამატოპულოვ</t>
  </si>
  <si>
    <t>11001027636</t>
  </si>
  <si>
    <t>GE95CR0000009537113601</t>
  </si>
  <si>
    <t>დავით გოგოლაძე</t>
  </si>
  <si>
    <t>11001008705</t>
  </si>
  <si>
    <t>GE46CR0000009537123601</t>
  </si>
  <si>
    <t>გიორგი მაისურაძე</t>
  </si>
  <si>
    <t>11001006503</t>
  </si>
  <si>
    <t>GE94CR0000009537133601</t>
  </si>
  <si>
    <t>სალომე ზაუტაშვილი</t>
  </si>
  <si>
    <t>60001033794</t>
  </si>
  <si>
    <t>GE45CR0000009537143601</t>
  </si>
  <si>
    <t>ზურაბ დუმბაძე</t>
  </si>
  <si>
    <t>61003001790</t>
  </si>
  <si>
    <t>GE79CR0150009537183601</t>
  </si>
  <si>
    <t>სს არქეოპოლისი</t>
  </si>
  <si>
    <t>GE86KS0000000361800054</t>
  </si>
  <si>
    <t>სს ტერა ბანკი</t>
  </si>
  <si>
    <t>გიორგი იანტბელიძე</t>
  </si>
  <si>
    <t>01002001539</t>
  </si>
  <si>
    <t>GE89CR0000009537233601</t>
  </si>
  <si>
    <t>ნუკრი უნდილაშვილი</t>
  </si>
  <si>
    <t>16001003341</t>
  </si>
  <si>
    <t>GE02BG0000000545863724</t>
  </si>
  <si>
    <t>გიორგი ჩხეიძე</t>
  </si>
  <si>
    <t>01025006757</t>
  </si>
  <si>
    <t>GE39CR0000009537263601</t>
  </si>
  <si>
    <t>დავით კუპრავა</t>
  </si>
  <si>
    <t>01009006472</t>
  </si>
  <si>
    <t>GE87CR0000009537273601</t>
  </si>
  <si>
    <t>კახაბერ კეკელიძე</t>
  </si>
  <si>
    <t>10002000422</t>
  </si>
  <si>
    <t>GE37CR0000009537303601</t>
  </si>
  <si>
    <t>უტა მოლაშხია</t>
  </si>
  <si>
    <t>51001004018</t>
  </si>
  <si>
    <t>GE75CR0120009537313601</t>
  </si>
  <si>
    <t>10/13/2023</t>
  </si>
  <si>
    <t>მამუკა ჟორჟოლაძე</t>
  </si>
  <si>
    <t>18001009295</t>
  </si>
  <si>
    <t>GE84CR0000009537333601</t>
  </si>
  <si>
    <t>გიორგი ბუზალაძე</t>
  </si>
  <si>
    <t>16001000762</t>
  </si>
  <si>
    <t>GE36CR0000009537323601</t>
  </si>
  <si>
    <t>გიორგი იობიძე</t>
  </si>
  <si>
    <t>53001014020</t>
  </si>
  <si>
    <t>GE81CR0000009537393601</t>
  </si>
  <si>
    <t>10/20/2023</t>
  </si>
  <si>
    <t>ზაზა ავალიშვილი</t>
  </si>
  <si>
    <t>01009003754</t>
  </si>
  <si>
    <t>GE89CR0000000063243601</t>
  </si>
  <si>
    <t>10/23/2023</t>
  </si>
  <si>
    <t>ზურაბ ასლანიშვილი</t>
  </si>
  <si>
    <t>10001013740</t>
  </si>
  <si>
    <t>GE70CR0000009537613601</t>
  </si>
  <si>
    <t>10/24/2023</t>
  </si>
  <si>
    <t>გელა ბერძენიშვილი</t>
  </si>
  <si>
    <t>01026011405</t>
  </si>
  <si>
    <t>GE66CR0000009537693601</t>
  </si>
  <si>
    <t>ზურაბ ზაალიშვილი</t>
  </si>
  <si>
    <t>01010008016</t>
  </si>
  <si>
    <t>GE15CR0000009537743601</t>
  </si>
  <si>
    <t>ლაშა ასლანიშვილი</t>
  </si>
  <si>
    <t>01002027190</t>
  </si>
  <si>
    <t>GE63CR0000009537753601</t>
  </si>
  <si>
    <t>10/18/2023</t>
  </si>
  <si>
    <t>გიორგი დამენია</t>
  </si>
  <si>
    <t>01007008589</t>
  </si>
  <si>
    <t>GE97CR0000009492453601</t>
  </si>
  <si>
    <t>10/19/2023</t>
  </si>
  <si>
    <t>ზურაბ გაბისიანი</t>
  </si>
  <si>
    <t>01027052403</t>
  </si>
  <si>
    <t>GE27CR0000009537503601</t>
  </si>
  <si>
    <t>ზაზა კიკნაძე</t>
  </si>
  <si>
    <t>10002000346</t>
  </si>
  <si>
    <t>GE26CR0000009537523601</t>
  </si>
  <si>
    <t>კობა გაბაძე</t>
  </si>
  <si>
    <t>38001004604</t>
  </si>
  <si>
    <t>GE25CR0000009537543601</t>
  </si>
  <si>
    <t>ვლადიმერ კახეთელიძე</t>
  </si>
  <si>
    <t>01017009973</t>
  </si>
  <si>
    <t>GE72CR0000009537573601</t>
  </si>
  <si>
    <t>10/26/2023</t>
  </si>
  <si>
    <t>ვახტანგ აბელიშვილი</t>
  </si>
  <si>
    <t>01010002126</t>
  </si>
  <si>
    <t>GE13CR0000009537783601</t>
  </si>
  <si>
    <t>გიორგი მახათაძე</t>
  </si>
  <si>
    <t>62007001211</t>
  </si>
  <si>
    <t>GE12CR0000009537803601</t>
  </si>
  <si>
    <t>გიორგი ჩაკვეტაძე</t>
  </si>
  <si>
    <t>62007006238</t>
  </si>
  <si>
    <t>GE61CR0000009537793601</t>
  </si>
  <si>
    <t>მამუკა მახათაძე</t>
  </si>
  <si>
    <t>62007000479</t>
  </si>
  <si>
    <t>GE60CR0000009537813601</t>
  </si>
  <si>
    <t>10/27/2023</t>
  </si>
  <si>
    <t>კესო ჩიღუნაძე</t>
  </si>
  <si>
    <t>01011033538</t>
  </si>
  <si>
    <t>GE11CR0000009537823601</t>
  </si>
  <si>
    <t>ირაკლი ბექაური</t>
  </si>
  <si>
    <t>01010000571</t>
  </si>
  <si>
    <t>GE59CR0000009537833601</t>
  </si>
  <si>
    <t>მიხეილ მებუკე</t>
  </si>
  <si>
    <t>01024082069</t>
  </si>
  <si>
    <t>GE10CR0000009537843601</t>
  </si>
  <si>
    <t>ვლადიმერ წივწივაძე</t>
  </si>
  <si>
    <t>59001000835</t>
  </si>
  <si>
    <t>GE09CR0000009537863601</t>
  </si>
  <si>
    <t>რევაზ ლობჯანიძე</t>
  </si>
  <si>
    <t>45001000339</t>
  </si>
  <si>
    <t>GE56CR0000009537893601</t>
  </si>
  <si>
    <t>მამუკა ჩიტაძე</t>
  </si>
  <si>
    <t>35001038134</t>
  </si>
  <si>
    <t>GE07CR0000009537903601</t>
  </si>
  <si>
    <t>თამაზ გელოვანი</t>
  </si>
  <si>
    <t>60003006331</t>
  </si>
  <si>
    <t>GE55CR0000009537913601</t>
  </si>
  <si>
    <t>გეგი გელოვანი</t>
  </si>
  <si>
    <t>01008052235</t>
  </si>
  <si>
    <t>GE06CR0000009537923601</t>
  </si>
  <si>
    <t>10/30/2023</t>
  </si>
  <si>
    <t>ალექსანდრე ნონიაშვილი</t>
  </si>
  <si>
    <t>24001000640</t>
  </si>
  <si>
    <t>GE54CR0000009537933601</t>
  </si>
  <si>
    <t>გელა კერესელიძე</t>
  </si>
  <si>
    <t>01001048216</t>
  </si>
  <si>
    <t>GE04CR0000009537963601</t>
  </si>
  <si>
    <t>დავით კოპალეიშვილი</t>
  </si>
  <si>
    <t>01007005965</t>
  </si>
  <si>
    <t>GE53CR0000009537953601</t>
  </si>
  <si>
    <t>ზვიადი ჯაყელი</t>
  </si>
  <si>
    <t>10001041188</t>
  </si>
  <si>
    <t>GE52CR0000009537973601</t>
  </si>
  <si>
    <t>ამირან ქართველიშვილი</t>
  </si>
  <si>
    <t>01003010921</t>
  </si>
  <si>
    <t>GE03CR0000009537983601</t>
  </si>
  <si>
    <t>თამილა ბღარაშვილი</t>
  </si>
  <si>
    <t>01001021134</t>
  </si>
  <si>
    <t>GE89CR0120009538003601</t>
  </si>
  <si>
    <t>10/31/2023</t>
  </si>
  <si>
    <t>ვაჟა დობაძიშვილი</t>
  </si>
  <si>
    <t>01001091019</t>
  </si>
  <si>
    <t>GE92BG0000000714803600</t>
  </si>
  <si>
    <t>დავით ბოჭორიშვილი</t>
  </si>
  <si>
    <t>01009016303</t>
  </si>
  <si>
    <t>GE48CR0000009535053601</t>
  </si>
  <si>
    <t>გიორგი ბოლოთაური</t>
  </si>
  <si>
    <t>35001054746</t>
  </si>
  <si>
    <t>GE95CR0000009538083601</t>
  </si>
  <si>
    <t>კონსტანტინე ხაჭაპურიძე</t>
  </si>
  <si>
    <t>18001004656</t>
  </si>
  <si>
    <t>GE87CR0000009538243601</t>
  </si>
  <si>
    <t>ნინო ბუაჩიძე</t>
  </si>
  <si>
    <t>01017019419</t>
  </si>
  <si>
    <t>GE86CR0000009538263601</t>
  </si>
  <si>
    <t>ზაზა მენაბდიშვილი</t>
  </si>
  <si>
    <t>10001007530</t>
  </si>
  <si>
    <t>GE84CR0000009538303601</t>
  </si>
  <si>
    <t>ზვიად ჯაყელი</t>
  </si>
  <si>
    <t>10001030110</t>
  </si>
  <si>
    <t>GE80CR0000009538383601</t>
  </si>
  <si>
    <t>ივანე ბოჭორიშვილი</t>
  </si>
  <si>
    <t>41001020453</t>
  </si>
  <si>
    <t>GE31CR0000009538393601</t>
  </si>
  <si>
    <t>ზაზა დალაქიშვილი</t>
  </si>
  <si>
    <t>01011036399</t>
  </si>
  <si>
    <t>GE50CR0000009492423601</t>
  </si>
  <si>
    <t>ხატია ხარებაშვილი</t>
  </si>
  <si>
    <t>45001033771</t>
  </si>
  <si>
    <t>GE08CR0130009538313601</t>
  </si>
  <si>
    <t>დავით გიორგაძე</t>
  </si>
  <si>
    <t>10002000402</t>
  </si>
  <si>
    <t>GE75CR0000009538483601</t>
  </si>
  <si>
    <t>კონსტანტინე ყაუხჩიშვილი</t>
  </si>
  <si>
    <t>01008018245</t>
  </si>
  <si>
    <t>GE26CR0000009538503601</t>
  </si>
  <si>
    <t>გივი კუბლაშვილი</t>
  </si>
  <si>
    <t>60001000335</t>
  </si>
  <si>
    <t>GE74CR0000009538503601</t>
  </si>
  <si>
    <t>მზევინარ მახარაძე</t>
  </si>
  <si>
    <t>01024004307</t>
  </si>
  <si>
    <t>GE25CR0000009538513601</t>
  </si>
  <si>
    <t>იაკობ კუბლაშვილი</t>
  </si>
  <si>
    <t>01024040643</t>
  </si>
  <si>
    <t>GE73CR0000009538523601</t>
  </si>
  <si>
    <t>დავით მაისურაძე</t>
  </si>
  <si>
    <t>01024028331</t>
  </si>
  <si>
    <t>GE71CR0000009538563601</t>
  </si>
  <si>
    <t>დავით დოლიძე</t>
  </si>
  <si>
    <t>01024001321</t>
  </si>
  <si>
    <t>GE24CR0000009538533601</t>
  </si>
  <si>
    <t>არჩილ ახვლედიანი</t>
  </si>
  <si>
    <t>10001012777</t>
  </si>
  <si>
    <t>GE23CR0000009538553601</t>
  </si>
  <si>
    <t>ნინო ყოლბაია</t>
  </si>
  <si>
    <t>01007008502</t>
  </si>
  <si>
    <t>GE68BG0000000499110176</t>
  </si>
  <si>
    <t>01030025911</t>
  </si>
  <si>
    <t>GE51CR0000000920513601</t>
  </si>
  <si>
    <t>გია ცხოვრებაძე</t>
  </si>
  <si>
    <t>01030032760</t>
  </si>
  <si>
    <t>GE68CR0000009538623601</t>
  </si>
  <si>
    <t>ბაკური თათელიშვილი</t>
  </si>
  <si>
    <t>60001026712</t>
  </si>
  <si>
    <t>GE31CR0050009538633601</t>
  </si>
  <si>
    <t>ნათია ახალაია</t>
  </si>
  <si>
    <t>62001036537</t>
  </si>
  <si>
    <t>GE67CR0000009538643601</t>
  </si>
  <si>
    <t>ბაქარ დევდარიანი</t>
  </si>
  <si>
    <t>56001004667</t>
  </si>
  <si>
    <t>GE18CR0000009538653601</t>
  </si>
  <si>
    <t>კობა ჩალაძე</t>
  </si>
  <si>
    <t>35001003199</t>
  </si>
  <si>
    <t>GE87BG0000000269799700</t>
  </si>
  <si>
    <t>ჯონდო შუბითიძე</t>
  </si>
  <si>
    <t>01008025549</t>
  </si>
  <si>
    <t>GE16CR0000009538693601</t>
  </si>
  <si>
    <t>თამაზ სახვაძე</t>
  </si>
  <si>
    <t>01026006465</t>
  </si>
  <si>
    <t>GE27CR0050009538713601</t>
  </si>
  <si>
    <t>გიორგი წასიძე</t>
  </si>
  <si>
    <t>01005010817</t>
  </si>
  <si>
    <t>GE76CR0050009538703601</t>
  </si>
  <si>
    <t>აკაკი ფოცხორაია</t>
  </si>
  <si>
    <t>29001024516</t>
  </si>
  <si>
    <t>GE75CR0050009538723601</t>
  </si>
  <si>
    <t>ნათელა ჯოგლიძე</t>
  </si>
  <si>
    <t>01017006546</t>
  </si>
  <si>
    <t>GE61CR0000009538763601</t>
  </si>
  <si>
    <t>გიზო ნადირაძე</t>
  </si>
  <si>
    <t>35001001107</t>
  </si>
  <si>
    <t>GE50CR0120009538783601</t>
  </si>
  <si>
    <t>დავით კიპაროიძე</t>
  </si>
  <si>
    <t>01017020998</t>
  </si>
  <si>
    <t>GE98CR0120009538793601</t>
  </si>
  <si>
    <t>მამუკა ფარტენაძე</t>
  </si>
  <si>
    <t>61006015169</t>
  </si>
  <si>
    <t>GE46CR0150009538813601</t>
  </si>
  <si>
    <t>გელა გაბაიძე</t>
  </si>
  <si>
    <t>61006010693</t>
  </si>
  <si>
    <t>GE94CR0150009538823601</t>
  </si>
  <si>
    <t>ლევან მჟავანაძე</t>
  </si>
  <si>
    <t>61004016106</t>
  </si>
  <si>
    <t>GE71CR0150009453923601</t>
  </si>
  <si>
    <t>სულიკო ჭყონია</t>
  </si>
  <si>
    <t>61001041533</t>
  </si>
  <si>
    <t>GE56CR0150009423183601</t>
  </si>
  <si>
    <t>ჯემალ ჭყონია</t>
  </si>
  <si>
    <t>61004007659</t>
  </si>
  <si>
    <t>GE16CR0150009454053601</t>
  </si>
  <si>
    <t>11/13/2023</t>
  </si>
  <si>
    <t>ზაურ გაბაიძე</t>
  </si>
  <si>
    <t>61006009012</t>
  </si>
  <si>
    <t>GE60CR0000009497073601</t>
  </si>
  <si>
    <t>გიორგი ჭყონია</t>
  </si>
  <si>
    <t>61001002082</t>
  </si>
  <si>
    <t>GE39CR0150009108273601</t>
  </si>
  <si>
    <t>11/14/2023</t>
  </si>
  <si>
    <t>კობა ლომიძე</t>
  </si>
  <si>
    <t>01003007402</t>
  </si>
  <si>
    <t>GE05CR0000009538913601</t>
  </si>
  <si>
    <t>გიორგი ხურციძე</t>
  </si>
  <si>
    <t>17001005255</t>
  </si>
  <si>
    <t>GE51CR0000000004933608</t>
  </si>
  <si>
    <t>ნოდარ იასაღაშვილი</t>
  </si>
  <si>
    <t>10001042584</t>
  </si>
  <si>
    <t>GE52CR0000009538943601</t>
  </si>
  <si>
    <t>11/15/2023</t>
  </si>
  <si>
    <t>მალხაზ ბერიძე</t>
  </si>
  <si>
    <t>10001012657</t>
  </si>
  <si>
    <t>GE48CR0000009539023601</t>
  </si>
  <si>
    <t>მუხრანი ბაგრატიონი</t>
  </si>
  <si>
    <t>01009004352</t>
  </si>
  <si>
    <t>GE95CR0000009539053601</t>
  </si>
  <si>
    <t>გიორგი ჯაყელი</t>
  </si>
  <si>
    <t>10001010368</t>
  </si>
  <si>
    <t>GE94CR0000009539073601</t>
  </si>
  <si>
    <t>თეონა ბაგრატიონი</t>
  </si>
  <si>
    <t>01009016355</t>
  </si>
  <si>
    <t>GE45CR0000009539083601</t>
  </si>
  <si>
    <t>ლაშა ბაგრატიონი</t>
  </si>
  <si>
    <t>01009016356</t>
  </si>
  <si>
    <t>GE93CR0000009539093601</t>
  </si>
  <si>
    <t>თამაზ ბაქანიძე</t>
  </si>
  <si>
    <t>01024006245</t>
  </si>
  <si>
    <t>GE91CR0000009539133601</t>
  </si>
  <si>
    <t>ბესიკ დავითაძე</t>
  </si>
  <si>
    <t>61002009697</t>
  </si>
  <si>
    <t>GE07CR0150009423193601</t>
  </si>
  <si>
    <t>ვალერი ადონია</t>
  </si>
  <si>
    <t>61001049273</t>
  </si>
  <si>
    <t>GE67CR0150009513173601</t>
  </si>
  <si>
    <t>დავით გავაშელი</t>
  </si>
  <si>
    <t>01017021360</t>
  </si>
  <si>
    <t>GE41CR0000009539163601</t>
  </si>
  <si>
    <t>მალხაზ დუმბაძე</t>
  </si>
  <si>
    <t>61004021584</t>
  </si>
  <si>
    <t>GE78CR0150009539143601</t>
  </si>
  <si>
    <t>გიორგი კვარაცხელია</t>
  </si>
  <si>
    <t>01024007565</t>
  </si>
  <si>
    <t>GE90CR0000009539163601</t>
  </si>
  <si>
    <t>არჩილ ბასილაძე</t>
  </si>
  <si>
    <t>61005006401</t>
  </si>
  <si>
    <t>GE21CR0150009453953601</t>
  </si>
  <si>
    <t>ალექსანდრე ბაღათურია</t>
  </si>
  <si>
    <t>61001008658</t>
  </si>
  <si>
    <t>GE54CR0150009423223601</t>
  </si>
  <si>
    <t>ბაჩო კაპანაძე</t>
  </si>
  <si>
    <t>01019063156</t>
  </si>
  <si>
    <t>GE40CR0000009539183601</t>
  </si>
  <si>
    <t>აკაკი ჩარგეიშვილი</t>
  </si>
  <si>
    <t>26001010290</t>
  </si>
  <si>
    <t>GE24CR0150009453893601</t>
  </si>
  <si>
    <t>ნიკოლოზ უსანეთაშვილი</t>
  </si>
  <si>
    <t>01019007922</t>
  </si>
  <si>
    <t>GE87CR0000009539213601</t>
  </si>
  <si>
    <t>დავითი გაგუა</t>
  </si>
  <si>
    <t>01017021794</t>
  </si>
  <si>
    <t>GE38CR0000009539223601</t>
  </si>
  <si>
    <t>გია ანდღულაძე</t>
  </si>
  <si>
    <t>01030006793</t>
  </si>
  <si>
    <t>GE39CR0000009539203601</t>
  </si>
  <si>
    <t>ილია შონია</t>
  </si>
  <si>
    <t>01024012981</t>
  </si>
  <si>
    <t>GE85CR0000009539253601</t>
  </si>
  <si>
    <t>ვაჟა უსანეთაშვილი</t>
  </si>
  <si>
    <t>01019006353</t>
  </si>
  <si>
    <t>GE88CR0000009539193601</t>
  </si>
  <si>
    <t>გიორგი გაგუა</t>
  </si>
  <si>
    <t>01006001848</t>
  </si>
  <si>
    <t>GE67CR0000009489173601</t>
  </si>
  <si>
    <t>ლევან გაგუა</t>
  </si>
  <si>
    <t>01010002617</t>
  </si>
  <si>
    <t>GE89CR0000009539173601</t>
  </si>
  <si>
    <t>11/16/2023</t>
  </si>
  <si>
    <t>დალი ჯიჯავაძე</t>
  </si>
  <si>
    <t>61001013981</t>
  </si>
  <si>
    <t>GE70CR0150009539303601</t>
  </si>
  <si>
    <t>61009000316</t>
  </si>
  <si>
    <t>GE13CR0150009513283601</t>
  </si>
  <si>
    <t>კობა გაფრინდაშვილი</t>
  </si>
  <si>
    <t>01022002816</t>
  </si>
  <si>
    <t>GE72CR0120009539313601</t>
  </si>
  <si>
    <t>ლაშა გაფრინდაშვილი</t>
  </si>
  <si>
    <t>01001071766</t>
  </si>
  <si>
    <t>GE23CR0120009539323601</t>
  </si>
  <si>
    <t>ნაირა ხაბულიანი</t>
  </si>
  <si>
    <t>01024005828</t>
  </si>
  <si>
    <t>GE81CR0000009539333601</t>
  </si>
  <si>
    <t>გია მუშკუდიანი</t>
  </si>
  <si>
    <t>10001000953</t>
  </si>
  <si>
    <t>GE32CR0000009539343601</t>
  </si>
  <si>
    <t>ამირანი წკრიალაშვილი</t>
  </si>
  <si>
    <t>59001031338</t>
  </si>
  <si>
    <t>GE77BG0000000222304800</t>
  </si>
  <si>
    <t>11/17/2023</t>
  </si>
  <si>
    <t>მიხეილ კვარაცხელია</t>
  </si>
  <si>
    <t>01008009562</t>
  </si>
  <si>
    <t>GE79CR0000009569373601</t>
  </si>
  <si>
    <t>თამაზ ციმაკურიძე</t>
  </si>
  <si>
    <t>10001013735</t>
  </si>
  <si>
    <t>GE29CR0000009539403601</t>
  </si>
  <si>
    <t>ლუკა გოგალაძე</t>
  </si>
  <si>
    <t>10001055737</t>
  </si>
  <si>
    <t>GE77CR0000009539413601</t>
  </si>
  <si>
    <t>11/20/2023</t>
  </si>
  <si>
    <t>ოთარი გიორგაძე</t>
  </si>
  <si>
    <t>10001005908</t>
  </si>
  <si>
    <t>GE76CR0000009539433601</t>
  </si>
  <si>
    <t>11/21/2023</t>
  </si>
  <si>
    <t>თამარ ბუკია</t>
  </si>
  <si>
    <t>01005007564</t>
  </si>
  <si>
    <t>GE72CR0000009539513601</t>
  </si>
  <si>
    <t>ნანა მაისურაძე</t>
  </si>
  <si>
    <t>01030028626</t>
  </si>
  <si>
    <t>GE23CR0000009539523601</t>
  </si>
  <si>
    <t>ჯუმბერ ზოიძე</t>
  </si>
  <si>
    <t>61005000380</t>
  </si>
  <si>
    <t>GE55CR0150009539603601</t>
  </si>
  <si>
    <t>ლაშა ახალაია</t>
  </si>
  <si>
    <t>39001026612</t>
  </si>
  <si>
    <t>GE06CR0150009539613601</t>
  </si>
  <si>
    <t>გურაამ ჯიჯავაძე</t>
  </si>
  <si>
    <t>61006014606</t>
  </si>
  <si>
    <t>GE54CR0150009539623601</t>
  </si>
  <si>
    <t>კახა დევაძე</t>
  </si>
  <si>
    <t>61001032437</t>
  </si>
  <si>
    <t>GE05CR0150009539633601</t>
  </si>
  <si>
    <t>11/22/2023</t>
  </si>
  <si>
    <t>ვახტანგ სოზაშვილი</t>
  </si>
  <si>
    <t>20001019413</t>
  </si>
  <si>
    <t>GE84CR0160009539653601</t>
  </si>
  <si>
    <t>გიორგი ციხელიშვილი</t>
  </si>
  <si>
    <t>20001015215</t>
  </si>
  <si>
    <t>GE34CR0160009539683601</t>
  </si>
  <si>
    <t>11/24/2023</t>
  </si>
  <si>
    <t>მაია ნაცვლიშვილი</t>
  </si>
  <si>
    <t>01025000092</t>
  </si>
  <si>
    <t>GE63CR0000009539693601</t>
  </si>
  <si>
    <t>ტარიელ ავჯიშვილი</t>
  </si>
  <si>
    <t>61002001673</t>
  </si>
  <si>
    <t>GE50CR0150009539703601</t>
  </si>
  <si>
    <t>გია დუმბაძე</t>
  </si>
  <si>
    <t>61003008600</t>
  </si>
  <si>
    <t>GE98CR0150009539713601</t>
  </si>
  <si>
    <t>11/27/2023</t>
  </si>
  <si>
    <t>ლევან მაისურაძე</t>
  </si>
  <si>
    <t>10001021668</t>
  </si>
  <si>
    <t>GE60CR0000009539753601</t>
  </si>
  <si>
    <t>ალექსანდრე ივანიშვილი</t>
  </si>
  <si>
    <t>01012000982</t>
  </si>
  <si>
    <t>GE17CR0000000021033601</t>
  </si>
  <si>
    <t>გიორგი ქოიავა</t>
  </si>
  <si>
    <t>01008002173</t>
  </si>
  <si>
    <t>GE59CR0000009539773601</t>
  </si>
  <si>
    <t>ნატო ხაინდრავა</t>
  </si>
  <si>
    <t>01003011336</t>
  </si>
  <si>
    <t>GE75CR0000000016963601</t>
  </si>
  <si>
    <t>ბექა კვარაცხელია</t>
  </si>
  <si>
    <t>01024015586</t>
  </si>
  <si>
    <t>GE65CR0000000054023601</t>
  </si>
  <si>
    <t>გივი ლებანიძე</t>
  </si>
  <si>
    <t>01001029463</t>
  </si>
  <si>
    <t>GE83CR0000000057543601</t>
  </si>
  <si>
    <t>მანანა ნადირაძე</t>
  </si>
  <si>
    <t>01026005854</t>
  </si>
  <si>
    <t>GE44CR0000000057543601</t>
  </si>
  <si>
    <t>გოჩა ჩიკვილაძე</t>
  </si>
  <si>
    <t>01023008103</t>
  </si>
  <si>
    <t>GE02CR0000000058193601</t>
  </si>
  <si>
    <t>ზურაბ თევზაძე</t>
  </si>
  <si>
    <t>01024003698</t>
  </si>
  <si>
    <t>GE98CR0000000010683601</t>
  </si>
  <si>
    <t>ზურაბ გოგუა</t>
  </si>
  <si>
    <t>01010013094</t>
  </si>
  <si>
    <t>GE54CR0000000924333601</t>
  </si>
  <si>
    <t>დავით გალუაშვილი</t>
  </si>
  <si>
    <t>12001031377</t>
  </si>
  <si>
    <t>GE11CR0000007118643601</t>
  </si>
  <si>
    <t>11/28/2023</t>
  </si>
  <si>
    <t>გიორგი ტრიპოლსკი</t>
  </si>
  <si>
    <t>01024001112</t>
  </si>
  <si>
    <t>GE41CR0000000007943601</t>
  </si>
  <si>
    <t>ბაჩანა ძაგანია</t>
  </si>
  <si>
    <t>29001029413</t>
  </si>
  <si>
    <t>GE93CR0000000932283601</t>
  </si>
  <si>
    <t>ნინო ქურიძე</t>
  </si>
  <si>
    <t>01008002012</t>
  </si>
  <si>
    <t>GE86CR000000026443601</t>
  </si>
  <si>
    <t>ირინა მუსერიძე</t>
  </si>
  <si>
    <t>01017007408</t>
  </si>
  <si>
    <t>GE45CR0000000042783601</t>
  </si>
  <si>
    <t>თამარ ჭიღლაძე</t>
  </si>
  <si>
    <t>01005034703</t>
  </si>
  <si>
    <t>GE28CR0000009426903601</t>
  </si>
  <si>
    <t>ნიკოლოზ გულუა</t>
  </si>
  <si>
    <t>62004011993</t>
  </si>
  <si>
    <t>GE15CR0000009440743601</t>
  </si>
  <si>
    <t>დიმიტრი ხომერიკი</t>
  </si>
  <si>
    <t>01031003751</t>
  </si>
  <si>
    <t>GE64CR0000000065683601</t>
  </si>
  <si>
    <t>ირაკლი სანიკიძე</t>
  </si>
  <si>
    <t>01030010623</t>
  </si>
  <si>
    <t>GE53CR0000009508853601</t>
  </si>
  <si>
    <t>ნიკოლოზ ჩარკვიანი</t>
  </si>
  <si>
    <t>01005029806</t>
  </si>
  <si>
    <t>GE55CR0000009434123601</t>
  </si>
  <si>
    <t>ნინო ცეცაძე</t>
  </si>
  <si>
    <t>34001000884</t>
  </si>
  <si>
    <t>GE50CR0000000010673601</t>
  </si>
  <si>
    <t>ლაშა მჭედლიშვილი</t>
  </si>
  <si>
    <t>01011041807</t>
  </si>
  <si>
    <t>GE97CR0000000927353601</t>
  </si>
  <si>
    <t>მერაბი გოგოლაძე</t>
  </si>
  <si>
    <t>10001022855</t>
  </si>
  <si>
    <t>GE56CR0000009539833601</t>
  </si>
  <si>
    <t>რამინ შავაძე</t>
  </si>
  <si>
    <t>61001047805</t>
  </si>
  <si>
    <t>GE44CR0150009539823601</t>
  </si>
  <si>
    <t>გიორგი სახიაშვილი</t>
  </si>
  <si>
    <t>20001057793</t>
  </si>
  <si>
    <t>GE26CR0160009539843601</t>
  </si>
  <si>
    <t>მალხაზ მაისურაძე</t>
  </si>
  <si>
    <t>20001021367</t>
  </si>
  <si>
    <t>GE74CR0160009539853601</t>
  </si>
  <si>
    <t>11/29/2023</t>
  </si>
  <si>
    <t>არჩილ ჯაყელი</t>
  </si>
  <si>
    <t>10001005937</t>
  </si>
  <si>
    <t>GE05CR0000009539883601</t>
  </si>
  <si>
    <t>ჯემალ პაპავა</t>
  </si>
  <si>
    <t>01025014630</t>
  </si>
  <si>
    <t>GE54CR0000009539873601</t>
  </si>
  <si>
    <t>ზვიად აბელაშვილი</t>
  </si>
  <si>
    <t>01011019652</t>
  </si>
  <si>
    <t>GE76CR0000000901583601</t>
  </si>
  <si>
    <t>ბესიკ ბრეგვაძე</t>
  </si>
  <si>
    <t>54001006305</t>
  </si>
  <si>
    <t>GE16CR0050009539903601</t>
  </si>
  <si>
    <t>დათო ფრანგულაშვილი</t>
  </si>
  <si>
    <t>26001005564</t>
  </si>
  <si>
    <t>GE52CR0000009539913601</t>
  </si>
  <si>
    <t>ზაური დალაქიშვილი</t>
  </si>
  <si>
    <t>10001008696</t>
  </si>
  <si>
    <t>GE84CR0000009539923601</t>
  </si>
  <si>
    <t>გიორგი მიქაბერიძე</t>
  </si>
  <si>
    <t>01007005351</t>
  </si>
  <si>
    <t>GE84CR0000007110393601</t>
  </si>
  <si>
    <t>დავით გულიაშვილი</t>
  </si>
  <si>
    <t>10002000456</t>
  </si>
  <si>
    <t>GE50CR0000009539953601</t>
  </si>
  <si>
    <t>თეიმურაზ ხონელია</t>
  </si>
  <si>
    <t>62007007010</t>
  </si>
  <si>
    <t>GE98CR0000009539963601</t>
  </si>
  <si>
    <t>ზაზა ვერძეული</t>
  </si>
  <si>
    <t>01021002907</t>
  </si>
  <si>
    <t>GE42CR0000009485793601</t>
  </si>
  <si>
    <t>ზვიად დვალაძე</t>
  </si>
  <si>
    <t>01020007406</t>
  </si>
  <si>
    <t>GE21CR0990002011683601</t>
  </si>
  <si>
    <t>ავთანდილ თავაძე</t>
  </si>
  <si>
    <t>01036004139</t>
  </si>
  <si>
    <t>GE51CR0000009539933601</t>
  </si>
  <si>
    <t>11/30/2023</t>
  </si>
  <si>
    <t>ნიკოლოზ ხმალაძე</t>
  </si>
  <si>
    <t>01013000351</t>
  </si>
  <si>
    <t>GE48CR0000009539993601</t>
  </si>
  <si>
    <t>ლერი მჭედლიშვილი</t>
  </si>
  <si>
    <t>35001021060</t>
  </si>
  <si>
    <t>GE96CR0000009540003601</t>
  </si>
  <si>
    <t>ნუგზარი დევდარიანი</t>
  </si>
  <si>
    <t>35001009325</t>
  </si>
  <si>
    <t>GE95CR0000009540023601</t>
  </si>
  <si>
    <t>ქეთი ბენაშვილი</t>
  </si>
  <si>
    <t>14001019653</t>
  </si>
  <si>
    <t>GE46CR0000009540033601</t>
  </si>
  <si>
    <t>ზურაბ დიდბერიძე</t>
  </si>
  <si>
    <t>60001018998</t>
  </si>
  <si>
    <t>GE94CR0000009540043601</t>
  </si>
  <si>
    <t>გიორგი სვანიძე</t>
  </si>
  <si>
    <t>01008004570</t>
  </si>
  <si>
    <t>GE44CR0000000046683601</t>
  </si>
  <si>
    <t>ანატოლი კაცაძე</t>
  </si>
  <si>
    <t>62001002957</t>
  </si>
  <si>
    <t>GE91CR0000009540103601</t>
  </si>
  <si>
    <t>პაატა ნოზაძე</t>
  </si>
  <si>
    <t>57001014467</t>
  </si>
  <si>
    <t>GE42CR0000009540113601</t>
  </si>
  <si>
    <t>გიორგი ერქომაიშვილი</t>
  </si>
  <si>
    <t>01008017739</t>
  </si>
  <si>
    <t>GE41CR0000009540133601</t>
  </si>
  <si>
    <t>ლაშა ურუმაშვილი</t>
  </si>
  <si>
    <t>10002000493</t>
  </si>
  <si>
    <t>GE89CR0000009540143601</t>
  </si>
  <si>
    <t>მალხაზ ნაცვლიშვილი</t>
  </si>
  <si>
    <t>01025000091</t>
  </si>
  <si>
    <t>GE39CR0000009540173601</t>
  </si>
  <si>
    <t>ზაალ მდინარაძე</t>
  </si>
  <si>
    <t>01007005879</t>
  </si>
  <si>
    <t>GE38CR0000009540193601</t>
  </si>
  <si>
    <t>თამაზ ბეროშვილი</t>
  </si>
  <si>
    <t>01013018318</t>
  </si>
  <si>
    <t>GE87CR0000009540183601</t>
  </si>
  <si>
    <t>ცოტნე ებრალიძე</t>
  </si>
  <si>
    <t>01031003284</t>
  </si>
  <si>
    <t>GE86CR0000009540203601</t>
  </si>
  <si>
    <t>ივანე ხვედელიძე</t>
  </si>
  <si>
    <t>35001108440</t>
  </si>
  <si>
    <t>GE82CR0000009415153601</t>
  </si>
  <si>
    <t>თეა ჯოხაძე</t>
  </si>
  <si>
    <t>01009003088</t>
  </si>
  <si>
    <t>GE65CR0000009425193601</t>
  </si>
  <si>
    <t>ალექსანდრე ხიზანიშვილი</t>
  </si>
  <si>
    <t>01007000462</t>
  </si>
  <si>
    <t>GE88CR0000009540163601</t>
  </si>
  <si>
    <t>ოთარ შავაძე</t>
  </si>
  <si>
    <t>61002004659</t>
  </si>
  <si>
    <t>GE73CR0150009540213601</t>
  </si>
  <si>
    <t>მადონა მამაცაშვილი-გაგნიძე</t>
  </si>
  <si>
    <t>01003009674</t>
  </si>
  <si>
    <t>GE42CR0000000036053601</t>
  </si>
  <si>
    <t>კახა კობიაშვილი</t>
  </si>
  <si>
    <t>54001002613</t>
  </si>
  <si>
    <t>GE17CR0000000052073601</t>
  </si>
  <si>
    <t>ბესარიონ ბაჯელიძე</t>
  </si>
  <si>
    <t>61004004417</t>
  </si>
  <si>
    <t>GE68CR0150009540313601</t>
  </si>
  <si>
    <t>61010001794</t>
  </si>
  <si>
    <t>GE19CR0150009540323601</t>
  </si>
  <si>
    <t>ირაკლი ნოზაძე</t>
  </si>
  <si>
    <t>01002022947</t>
  </si>
  <si>
    <t>GE28CR0000009540393601</t>
  </si>
  <si>
    <t>ირინე ქინქლაძე</t>
  </si>
  <si>
    <t>01030021619</t>
  </si>
  <si>
    <t>GE70CR0000000065563601</t>
  </si>
  <si>
    <t>01008010791</t>
  </si>
  <si>
    <t>GE22CR0140004312303601</t>
  </si>
  <si>
    <t>კონსტანტინე მამარდაშვილი</t>
  </si>
  <si>
    <t>49001000558</t>
  </si>
  <si>
    <t>GE39CR0050009540413601</t>
  </si>
  <si>
    <t>ირაკლი დარჩიაშვილი</t>
  </si>
  <si>
    <t>35001051791</t>
  </si>
  <si>
    <t>GE87CR0050009540423601</t>
  </si>
  <si>
    <t>ბესიკ ჟღენტი</t>
  </si>
  <si>
    <t>61001002755</t>
  </si>
  <si>
    <t>GE26CR0000009540433601</t>
  </si>
  <si>
    <t>ბაკური კირკიტაძე</t>
  </si>
  <si>
    <t>21001001931</t>
  </si>
  <si>
    <t>GE84CR0050009540483601</t>
  </si>
  <si>
    <t>ივანე ნებიერიძე</t>
  </si>
  <si>
    <t>18001056232</t>
  </si>
  <si>
    <t>GE36CR0050009540473601</t>
  </si>
  <si>
    <t>ზვიად აბულაძე</t>
  </si>
  <si>
    <t>61009000674</t>
  </si>
  <si>
    <t>GE22CR0000009540513601</t>
  </si>
  <si>
    <t>ჯემალ ანთაძე</t>
  </si>
  <si>
    <t>33001001552</t>
  </si>
  <si>
    <t>GE09CR0150009540523601</t>
  </si>
  <si>
    <t>რამაზ ირემაძე</t>
  </si>
  <si>
    <t>61003001022</t>
  </si>
  <si>
    <t>GE57CR0150009540533601</t>
  </si>
  <si>
    <t>ემზარ ირემაძე</t>
  </si>
  <si>
    <t>61007000209</t>
  </si>
  <si>
    <t>GE08CR0150009540543601</t>
  </si>
  <si>
    <t>ილია ფრიდონაშვილი</t>
  </si>
  <si>
    <t>01011015277</t>
  </si>
  <si>
    <t>GE20CR0000009540553601</t>
  </si>
  <si>
    <t>ევგენი ჯიხვაძე</t>
  </si>
  <si>
    <t>60001006702</t>
  </si>
  <si>
    <t>GE68CR0000009540563601</t>
  </si>
  <si>
    <t>ჯემალ ბოლქვაძე</t>
  </si>
  <si>
    <t>61006003340</t>
  </si>
  <si>
    <t>GE64CR0000009540643601</t>
  </si>
  <si>
    <t>ნუგზარ დეკანოიძე</t>
  </si>
  <si>
    <t>38001001532</t>
  </si>
  <si>
    <t>GE83CR0000000915993601</t>
  </si>
  <si>
    <t>ვლადიმერ ასათიანი</t>
  </si>
  <si>
    <t>01001016680</t>
  </si>
  <si>
    <t>GE27CR0000017118053601</t>
  </si>
  <si>
    <t>ირაკლი ჭელიძე</t>
  </si>
  <si>
    <t>35001114842</t>
  </si>
  <si>
    <t>GE30CR0050009540593601</t>
  </si>
  <si>
    <t>ჯემალი ხარაიშვილი</t>
  </si>
  <si>
    <t>01030020496</t>
  </si>
  <si>
    <t>GE78CR0050009540603601</t>
  </si>
  <si>
    <t>გიორგი ხვედელიძე</t>
  </si>
  <si>
    <t>54001014414</t>
  </si>
  <si>
    <t>GE29CR0050009540613601</t>
  </si>
  <si>
    <t>ნინო კაციაშვილი</t>
  </si>
  <si>
    <t>01008016586</t>
  </si>
  <si>
    <t>GE23CR0000000058743601</t>
  </si>
  <si>
    <t>შოთა ვალიშვილი</t>
  </si>
  <si>
    <t>31001008286</t>
  </si>
  <si>
    <t>GE58CR0000009540763601</t>
  </si>
  <si>
    <t>ელდარ ნარაკიძე</t>
  </si>
  <si>
    <t>61006002677</t>
  </si>
  <si>
    <t>GE45CR0150009540773601</t>
  </si>
  <si>
    <t>12.13.2023</t>
  </si>
  <si>
    <t>დავით ნარაკიძე</t>
  </si>
  <si>
    <t>61006002666</t>
  </si>
  <si>
    <t>GE93CR0150009540783601</t>
  </si>
  <si>
    <t>ზურაბ ჩხაიძე</t>
  </si>
  <si>
    <t>01017000455</t>
  </si>
  <si>
    <t>GE12CR0000009531983601</t>
  </si>
  <si>
    <t>ზაზა ვაშაკიძე</t>
  </si>
  <si>
    <t>60001003660</t>
  </si>
  <si>
    <t>GE50CR0000000050443601</t>
  </si>
  <si>
    <t>ნიკოლოზ თევზაძე</t>
  </si>
  <si>
    <t>61006002131</t>
  </si>
  <si>
    <t>GE42CR0150009540833601</t>
  </si>
  <si>
    <t>თეონა დიასამიძე</t>
  </si>
  <si>
    <t>61002013880</t>
  </si>
  <si>
    <t>GE41CR0150009540853601</t>
  </si>
  <si>
    <t>სალომე სიხარულიძე</t>
  </si>
  <si>
    <t>61001052630</t>
  </si>
  <si>
    <t>GE89CR0150009540863601</t>
  </si>
  <si>
    <t>თემურ ბიწაძე</t>
  </si>
  <si>
    <t>61001069085</t>
  </si>
  <si>
    <t>GE88CR0150009540883601</t>
  </si>
  <si>
    <t>12.18.2023</t>
  </si>
  <si>
    <t>ლევან გაჩეჩილაძე</t>
  </si>
  <si>
    <t>01020007335</t>
  </si>
  <si>
    <t>GE47CR0000009540983601</t>
  </si>
  <si>
    <t>დავით მაღრაძე</t>
  </si>
  <si>
    <t>01002025733</t>
  </si>
  <si>
    <t>GE95CR0000009540993601</t>
  </si>
  <si>
    <t>დავით ბალაძე</t>
  </si>
  <si>
    <t>61001017073</t>
  </si>
  <si>
    <t>GE31CR0150009541053601</t>
  </si>
  <si>
    <t>მაგდანა ფეიქრიშვილი</t>
  </si>
  <si>
    <t>61003007800</t>
  </si>
  <si>
    <t>GE79CR0150009541063601</t>
  </si>
  <si>
    <t>ალექსანდრე მოლაშხია</t>
  </si>
  <si>
    <t>61001022624</t>
  </si>
  <si>
    <t>GE78CR0150009541083601</t>
  </si>
  <si>
    <t>12.19.2023</t>
  </si>
  <si>
    <t>შოთა ხობელია</t>
  </si>
  <si>
    <t>01026006647</t>
  </si>
  <si>
    <t>GE90CR0000009541093601</t>
  </si>
  <si>
    <t>დავით დუგლაძე</t>
  </si>
  <si>
    <t>01008000661</t>
  </si>
  <si>
    <t>GE57CR0000000026053601</t>
  </si>
  <si>
    <t>კონსტანტინე გაბისონია</t>
  </si>
  <si>
    <t>61001015649</t>
  </si>
  <si>
    <t>GE89CR0000009541113601</t>
  </si>
  <si>
    <t>გიორგი მდივანი</t>
  </si>
  <si>
    <t>01008024041</t>
  </si>
  <si>
    <t>GE39CR0000009541143601</t>
  </si>
  <si>
    <t>ირაკლი პეტრიაშვილი</t>
  </si>
  <si>
    <t>01008016572</t>
  </si>
  <si>
    <t>GE87CR0000009541153601</t>
  </si>
  <si>
    <t>გოჩა აფაქიძე</t>
  </si>
  <si>
    <t>61006035253</t>
  </si>
  <si>
    <t>GE74CR0150009541163601</t>
  </si>
  <si>
    <t>ინგა ესაკია</t>
  </si>
  <si>
    <t>61002006081</t>
  </si>
  <si>
    <t>GE73CR0150009541183601</t>
  </si>
  <si>
    <t>კობა დევაძე</t>
  </si>
  <si>
    <t>61001063803</t>
  </si>
  <si>
    <t>GE24CR0150009541193601</t>
  </si>
  <si>
    <t>12.20.2023</t>
  </si>
  <si>
    <t>მიხეილ ნიკოლეიშვილი</t>
  </si>
  <si>
    <t>01006012706</t>
  </si>
  <si>
    <t>GE36CR0000009541203601</t>
  </si>
  <si>
    <t>გოჩა ჩოკოშვილი</t>
  </si>
  <si>
    <t>01013006513</t>
  </si>
  <si>
    <t>GE34CR0000009541243601</t>
  </si>
  <si>
    <t>სიმონი გეგელაშვილი</t>
  </si>
  <si>
    <t>01032000071</t>
  </si>
  <si>
    <t>GE82CR0000009541253601</t>
  </si>
  <si>
    <t>დავით ბალანჩივაძე</t>
  </si>
  <si>
    <t>01024019227</t>
  </si>
  <si>
    <t>GE36CR0000009422863601</t>
  </si>
  <si>
    <t>რომანი აბრამიშვილი</t>
  </si>
  <si>
    <t>10001009410</t>
  </si>
  <si>
    <t>GE32CR0000009541283601</t>
  </si>
  <si>
    <t>გიორგი აბრამიშვილი</t>
  </si>
  <si>
    <t>10001005066</t>
  </si>
  <si>
    <t>GE80CR0000009541293601</t>
  </si>
  <si>
    <t>დავით ალიბეგაშვილი</t>
  </si>
  <si>
    <t>01011034473</t>
  </si>
  <si>
    <t>GE31CR0000009541303601</t>
  </si>
  <si>
    <t>გიორგი ჯგერენაია</t>
  </si>
  <si>
    <t>62001036522</t>
  </si>
  <si>
    <t>GE79CR0000009541313601</t>
  </si>
  <si>
    <t>ნანი გეწაძე</t>
  </si>
  <si>
    <t>18201074218</t>
  </si>
  <si>
    <t>GE66CR0150009541323601</t>
  </si>
  <si>
    <t>ია ღაღაიშვილი</t>
  </si>
  <si>
    <t>61804078709</t>
  </si>
  <si>
    <t>GE17CR0150009541333601</t>
  </si>
  <si>
    <t>ირაკლი თოფაძე</t>
  </si>
  <si>
    <t>01008004721</t>
  </si>
  <si>
    <t>GE54CR0000000021263601</t>
  </si>
  <si>
    <t>გიორგი ჟღენტი</t>
  </si>
  <si>
    <t>61001041771</t>
  </si>
  <si>
    <t>GE16CR0150009541353601</t>
  </si>
  <si>
    <t>კახაბერი ლატარია</t>
  </si>
  <si>
    <t>42001006386</t>
  </si>
  <si>
    <t>GE64CR0150009541363601</t>
  </si>
  <si>
    <t>რამაზ გუჯაბიძე</t>
  </si>
  <si>
    <t>42001006202</t>
  </si>
  <si>
    <t>GE15CR0150009541373601</t>
  </si>
  <si>
    <t>12,21.2023</t>
  </si>
  <si>
    <t>ვახტანგი ვაჩეიშვილი</t>
  </si>
  <si>
    <t>42001014766</t>
  </si>
  <si>
    <t>GE60CR0150009541443601</t>
  </si>
  <si>
    <t>ალექსანდრე ტუშური</t>
  </si>
  <si>
    <t>01025000296</t>
  </si>
  <si>
    <t>GE36CR0000009499493601</t>
  </si>
  <si>
    <t>იოსებ სიხაშვილი</t>
  </si>
  <si>
    <t>40001007226</t>
  </si>
  <si>
    <t>GE86CR0160009517303601</t>
  </si>
  <si>
    <t>თეიმურაზ ქიმერიძე</t>
  </si>
  <si>
    <t>01027029561</t>
  </si>
  <si>
    <t>GE72CR0000009541453601</t>
  </si>
  <si>
    <t>12.22.2023</t>
  </si>
  <si>
    <t>გოჩა ქურდაძე</t>
  </si>
  <si>
    <t>18001000820</t>
  </si>
  <si>
    <t>GE34CR0050009541483601</t>
  </si>
  <si>
    <t>დიმიტრი გაჩეჩილაძე</t>
  </si>
  <si>
    <t>60001014350</t>
  </si>
  <si>
    <t>GE43CR0050008702253601</t>
  </si>
  <si>
    <t>დავით წიწილაშვილი</t>
  </si>
  <si>
    <t>42001000009</t>
  </si>
  <si>
    <t>GE57CR0150009541503601</t>
  </si>
  <si>
    <t>სოფიო ლომთათიძე</t>
  </si>
  <si>
    <t>01018004822</t>
  </si>
  <si>
    <t>GE69CR0000009541513601</t>
  </si>
  <si>
    <t>12.25.2023</t>
  </si>
  <si>
    <t>ლაშა ბალაძე</t>
  </si>
  <si>
    <t>61001038942</t>
  </si>
  <si>
    <t>GE39CR0150009528283601</t>
  </si>
  <si>
    <t>12.26.2023</t>
  </si>
  <si>
    <t>გოჩა დვალი</t>
  </si>
  <si>
    <t>01012011788</t>
  </si>
  <si>
    <t>GE18CR0000009541563601</t>
  </si>
  <si>
    <t>გიორგი თოფაძე</t>
  </si>
  <si>
    <t>01008005986</t>
  </si>
  <si>
    <t>GE45CR0000000021443601</t>
  </si>
  <si>
    <t>12.27.2023</t>
  </si>
  <si>
    <t>აკაკი სონგულია</t>
  </si>
  <si>
    <t>60001015840</t>
  </si>
  <si>
    <t>GE03CR0150009541613601</t>
  </si>
  <si>
    <t>დავით ანდღულაძე</t>
  </si>
  <si>
    <t>61001020301</t>
  </si>
  <si>
    <t>GE02CR0150009541633601</t>
  </si>
  <si>
    <t>ომერ ილქნურ</t>
  </si>
  <si>
    <t>61701088585</t>
  </si>
  <si>
    <t>GE50CR0150009541643601</t>
  </si>
  <si>
    <t>დავით შალიკაძე</t>
  </si>
  <si>
    <t>61006010928</t>
  </si>
  <si>
    <t>GE13CR0000009541663601</t>
  </si>
  <si>
    <t>მალხაზი წაქაძე</t>
  </si>
  <si>
    <t>35001031824</t>
  </si>
  <si>
    <t>GE61CR0000009541673601</t>
  </si>
  <si>
    <t>ზვიად მუკუტაძე</t>
  </si>
  <si>
    <t>61001028245</t>
  </si>
  <si>
    <t>GE12CR0000009541683601</t>
  </si>
  <si>
    <t>ზურაბ ღვანია</t>
  </si>
  <si>
    <t>35001003636</t>
  </si>
  <si>
    <t>GE11CR0000009541703601</t>
  </si>
  <si>
    <t>გიორგი ჩიტაშვილი</t>
  </si>
  <si>
    <t>20001017797</t>
  </si>
  <si>
    <t>GE60CR0000009541693601</t>
  </si>
  <si>
    <t>გიორგი მიხანაშვილი</t>
  </si>
  <si>
    <t>01026005936</t>
  </si>
  <si>
    <t>GE10CR0000009541723601</t>
  </si>
  <si>
    <t>ნოდარი ბულბულაშვილი</t>
  </si>
  <si>
    <t>01033004067</t>
  </si>
  <si>
    <t>GE59CR0000009541713601</t>
  </si>
  <si>
    <t>12.28.2023</t>
  </si>
  <si>
    <t>დავითი გიორგანაშვილი</t>
  </si>
  <si>
    <t>20001015542</t>
  </si>
  <si>
    <t>GE77CR0160009541733601</t>
  </si>
  <si>
    <t>01018003241</t>
  </si>
  <si>
    <t>GE33CR0000009499553601</t>
  </si>
  <si>
    <t>ლევან კავლელიშვილი</t>
  </si>
  <si>
    <t>01024024666</t>
  </si>
  <si>
    <t>GE28CR0130009426363601</t>
  </si>
  <si>
    <t>ლევანი სულაბერიძე</t>
  </si>
  <si>
    <t>42001003801</t>
  </si>
  <si>
    <t>GE08CR0000009541763601</t>
  </si>
  <si>
    <t>კობა წულაძე</t>
  </si>
  <si>
    <t>61001002528</t>
  </si>
  <si>
    <t>GE91CR0150009541793601</t>
  </si>
  <si>
    <t>გაგა ბუხრაშვილი</t>
  </si>
  <si>
    <t>54001001628</t>
  </si>
  <si>
    <t>GE17CR0000000892093601</t>
  </si>
  <si>
    <t>12.29.2023</t>
  </si>
  <si>
    <t>ირაკლი გოგოლიშვილი</t>
  </si>
  <si>
    <t>61001017978</t>
  </si>
  <si>
    <t>GE54CR0000009541813601</t>
  </si>
  <si>
    <t>ოქროპირ ჩხიკვაძე</t>
  </si>
  <si>
    <t>53001022086</t>
  </si>
  <si>
    <t>GE05CR0000009541823601</t>
  </si>
  <si>
    <t>ზურაბ ბუბუტეიშვილი</t>
  </si>
  <si>
    <t>01018001201</t>
  </si>
  <si>
    <t>GE50CR0120007004173601</t>
  </si>
  <si>
    <t>ღონისძიების ხარჯი</t>
  </si>
  <si>
    <t>ფოტო და სხვა მასალა</t>
  </si>
  <si>
    <t>საპენსიო ფონდი</t>
  </si>
  <si>
    <t>1.2.15.3</t>
  </si>
  <si>
    <t>1.2.15.4</t>
  </si>
  <si>
    <t>გიორგი</t>
  </si>
  <si>
    <t>ქსოვრელი</t>
  </si>
  <si>
    <t>01030027208</t>
  </si>
  <si>
    <t>ბუღალტერი</t>
  </si>
  <si>
    <t>ირაკლი</t>
  </si>
  <si>
    <t>ამირანაშვილი</t>
  </si>
  <si>
    <t>01030013035</t>
  </si>
  <si>
    <t>იურისტი</t>
  </si>
  <si>
    <t>გოჩა</t>
  </si>
  <si>
    <t>სიხარულიძე</t>
  </si>
  <si>
    <t>01003008139</t>
  </si>
  <si>
    <t>პროგრამული უზრუნველყოფის სპეციალისტი</t>
  </si>
  <si>
    <t>ნუგზარ</t>
  </si>
  <si>
    <t>ხუციშვილი</t>
  </si>
  <si>
    <t>01030025947</t>
  </si>
  <si>
    <t>საარჩევნო ფონდის მმართველი</t>
  </si>
  <si>
    <t>ინტერნეტ-რეკლამს ხრჯი</t>
  </si>
  <si>
    <t>Facebook</t>
  </si>
  <si>
    <t>მპგ ქართული ოცნება-დემოკრატიული საქართველო</t>
  </si>
  <si>
    <t>შპს ინფონიუსი</t>
  </si>
  <si>
    <t>მოქალაქეთა პოლიტიკური გაერთიანება "ქართული ოცნება -დემოკრატიული საქართველო"</t>
  </si>
  <si>
    <t>01,02,2023-28,02,2023</t>
  </si>
  <si>
    <t>საინფორმაციო მომსახურება შემსრულებლის ვებ-გვერდზე-www. newspress.ge -ზე დამკვეთის მიერ გამოგზავნილი ინფორმაციის სრული განთავსება მასალა: ფოტო+ვიდეო+ტექსტი</t>
  </si>
  <si>
    <t>შპს ნსპ.გე</t>
  </si>
  <si>
    <t>საინფორმაციო მომსახურება შემსრულებლის ვებ-გვერდზე-www. nsp.ge -ზე დამკვეთის მიერ გამოგზავნილი ინფორმაციის სრული განთავსება მასალა: ფოტო+ვიდეო+ტექსტი</t>
  </si>
  <si>
    <t>შპს ქართული აზრი</t>
  </si>
  <si>
    <t>საინფორმაციო მომსახურება შემსრულებლის ვებ-გვერდზე-www. reportiori.ge -ზე და www.qartuliazri.ge-ზე დამკვეთის მიერ გამოგზავნილი ინფორმაციის სრული განთავსება მასალა: ფოტო+ვიდეო+ტექსტი</t>
  </si>
  <si>
    <t>შპს პირველი</t>
  </si>
  <si>
    <t>საინფორმაციო მომსახურება შემსრულებლის ვებ-გვერდზე-www. pia.ge-ზე დამკვეთის მიერ გამოგზავნილი ინფორმაციის სრული განთავსება მასალა: ფოტო+ვიდეო+ტექსტი</t>
  </si>
  <si>
    <t>შპს ლიდერი ექსპრეს-ინფო</t>
  </si>
  <si>
    <t>საინფორმაციო მომსახურება შემსრულებლის ვებ-გვერდზე-www. lid.ge-ზე დამკვეთის მიერ გამოგზავნილი ინფორმაციის სრული განთავსება მასალა: ფოტო+ვიდეო+ტექსტი</t>
  </si>
  <si>
    <t>შპს ექსკლუზივნიუსი "EXCLUSIVE NEWS"</t>
  </si>
  <si>
    <t>საინფორმაციო მომსახურება შემსრულებლის ვებ-გვერდზე-www. exclusivenews.ge-ზე დამკვეთის მიერ გამოგზავნილი ინფორმაციის სრული განთავსება მასალა: ფოტო+ვიდეო+ტექსტი</t>
  </si>
  <si>
    <t>შპს ახალი ამბების სააგენტო კაუკასუსნიუსი</t>
  </si>
  <si>
    <t>საინფორმაციო მომსახურება შემსრულებლის ვებ-გვერდზე-www. epn.ge-ზე; www.expressnews.com.ge; www.expressnews.ge-ზე დამკვეთის მიერ გამოგზავნილი ინფორმაციის სრული განთავსება მასალა: ფოტო+ვიდეო+ტექსტი</t>
  </si>
  <si>
    <t>შპს ახალი ამბები</t>
  </si>
  <si>
    <t>საინფორმაციო მომსახურება შემსრულებლის ვებ-გვერდზე-www. epn.ge-ზე და www.interpressnews.ge-ზე დამკვეთის მიერ გამოგზავნილი ინფორმაციის სრული განთავსება მასალა: ფოტო+ვიდეო+ტექსტი</t>
  </si>
  <si>
    <t>შპს აირეგიონი</t>
  </si>
  <si>
    <t>საინფორმაციო მომსახურება შემსრულებლის ვებ-გვერდზე-www. ipress.ge-ზე; www.ibusiness.com.ge; www.iregions.ge; www.imtavroba.ge -ზე დამკვეთის მიერ გამოგზავნილი ინფორმაციის სრული განთავსება მასალა: ფოტო+ვიდეო+ტექსტი</t>
  </si>
  <si>
    <t>შპს Front News</t>
  </si>
  <si>
    <t>საინფორმაციო მომსახურება შემსრულებლის ვებ-გვერდზე-www. frontnews.ge-ზე დამკვეთის მიერ გამოგზავნილი ინფორმაციის სრული განთავსება მასალა: ფოტო+ვიდეო+ტექსტი</t>
  </si>
  <si>
    <t>შპს მედია ჰოლდინგი კომერსანტი</t>
  </si>
  <si>
    <t>საინფორმაციო მომსახურება შემსრულებლის ვებ-გვერდზე-www. commersant.ge-ზე დამკვეთის მიერ გამოგზავნილი ინფორმაციის სრული განთავსება მასალა: ფოტო+ვიდეო+ტექსტი</t>
  </si>
  <si>
    <t>შპს კვირა+</t>
  </si>
  <si>
    <t>საინფორმაციო მომსახურება შემსრულებლის ვებ-გვერდზე-www. kvira.ge-ზე  და www.region. kvira.ge-ზე დამკვეთის მიერ გამოგზავნილი ინფორმაციის სრული განთავსება მასალა: ფოტო+ვიდეო+ტექსტი</t>
  </si>
  <si>
    <t>შპს პოსტალიონი</t>
  </si>
  <si>
    <t>საინფორმაციო მომსახურება შემსრულებლის ვებ-გვერდზე-www. infopostalioni.ge-ზე დამკვეთის მიერ გამოგზავნილი ინფორმაციის სრული განთავსება მასალა: ფოტო+ვიდეო+ტექსტი</t>
  </si>
  <si>
    <t>შპს აქცენტი ჰოლდინგი</t>
  </si>
  <si>
    <t>საინფორმაციო მომსახურება შემსრულებლის ვებ-გვერდზე-www. accentnews.ge-ზე დამკვეთის მიერ გამოგზავნილი ინფორმაციის სრული განთავსება მასალა: ფოტო+ვიდეო+ტექსტი</t>
  </si>
  <si>
    <t>შპს ონგოუ</t>
  </si>
  <si>
    <t>საინფორმაციო მომსახურება შემსრულებლის ვებ-გვერდზე-www.ongo.ge-ზე დამკვეთის მიერ გამოგზავნილი ინფორმაციის სრული განთავსება მასალა: ფოტო+ვიდეო+ტექსტი</t>
  </si>
  <si>
    <t>ა.ა.ი.პ. საინფორმაციო სააგენტო "იქს-ნიუსი"</t>
  </si>
  <si>
    <t>საინფორმაციო მომსახურება შემსრულებლის ვებ-გვერდზე-www.xnews.ge-ზე დამკვეთის მიერ გამოგზავნილი ინფორმაციის სრული განთავსება მასალა: ფოტო+ვიდეო+ტექსტი</t>
  </si>
  <si>
    <t>ი/მ დიანა ლიპარტელიანი</t>
  </si>
  <si>
    <t>ა.ა.ი.პ. კავშირი პრესა - საქართველო</t>
  </si>
  <si>
    <t>01,02,2023-30,06,2023</t>
  </si>
  <si>
    <t>საინფორმაცია მომსახურება შემსრულის ვებ-გვერდზე -www.for.ge-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</si>
  <si>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შპს პრაიმ თაიმ</t>
  </si>
  <si>
    <t>საინფორმაცია მომსახურება შემსრულის ვებ-გვერდზე -www.primetime.ge-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</si>
  <si>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01,07,2023-31,07,2023</t>
  </si>
  <si>
    <t>შპს პირველი ნიუსი-საქართველო</t>
  </si>
  <si>
    <t>საინფორმაცია მომსახურება შემსრულის ვებ-გვერდზე -www.epn.ge- ზე; www.expressnews.com.ge; - www.expressnews.ge ზე;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</si>
  <si>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შპს მედია ჯგუფი ინსაიდერი-საქართველო</t>
  </si>
  <si>
    <t>საინფორმაციო მომსახურება შემსრულებლის ვებ-გვერდზე www.businessinsider.ge-ზე დამკვეთის მიერ გამოგზავნილი ინფორმაციის სრული განტავსება მასალა:ფოტო+ვიდეო+ტექსტი</t>
  </si>
  <si>
    <t>შპს ბიზნეს მედია კორპორაცია</t>
  </si>
  <si>
    <t>საინფორმაცია მომსახურება შემსრულის ვებ-გვერდზე -www.business-partner.ge-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</si>
  <si>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შპს მარშალპრეს.ჯი</t>
  </si>
  <si>
    <t>საინფორმაცია მომსახურება შემსრულის ვებ-გვერდზე -www.marshalpress.ge-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</si>
  <si>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01,08,2023-31,12,2023</t>
  </si>
  <si>
    <t>01,08,2023-31,08,2023</t>
  </si>
  <si>
    <t>საინფორმაცია მომსახურება შემსრულებლის ვებ-გვერდზე -www.primetime.ge-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</si>
  <si>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მოქალაქეთა პოლიტიკური გაერთიანება "ქართული ოცნება - დემოკრატიული საქართველო"</t>
  </si>
  <si>
    <t>01,11,2023/30,11,2023</t>
  </si>
  <si>
    <t>საინფორმაციო მომსახურება შემსრულებლის ვებ-გვერდზე - www,qartuliazri,ge- ზე; www,reportiori,ge-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</si>
  <si>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შპს მედია ჯგუფი ინსაიდერი - საქართველო</t>
  </si>
  <si>
    <t>საინფორმაციო მომსახურება შემსრულებლის ვებ-გვერდზე www,businessinsider,ge-ზე დამკვეთის მიერ გამოგზავნილი ინფორმაციის სრული განტავსება მასალა: ფოტო+ვიდეო+ტექსტი</t>
  </si>
  <si>
    <t>საინფორმაციო მომსახურება შემსრულებლის ვებ-გვერდზე - www,business-partner,ge-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</si>
  <si>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ა,ა,ი,პ საინფორმაციო სააგენტო "იქს-ნიუსი"</t>
  </si>
  <si>
    <t>საინფორმაციო მომსახურება შემსრულებლის ვებ-გვერდზე - www,xnews,ge-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</si>
  <si>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საინფორმაციო მომსახურება შემსრულებლის ვებ-გვერდზე - www,ongo,ge-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</si>
  <si>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საინფორმაციო მომსახურება შემსრულებლის ვებ-გვერდზე - www,accentnews,ge-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</si>
  <si>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საინფორმაციო მომსახურება შემსრულებლის ვებ-გვერდზე - www,infopostalioni,ge-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</si>
  <si>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საინფორმაციო მომსახურება შემსრულებლის ვებ-გვერდზე - www,kvira,ge-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</si>
  <si>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საინფორმაციო მომსახურება შემსრულებლის ვებ-გვერდზე - www,commersant,ge-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</si>
  <si>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საინფორმაციო მომსახურება შემსრულებლის ვებ-გვერდზე - www,frontnews,ge-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</si>
  <si>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საინფორმაციო მომსახურება შემსრულებლის ვებ-გვერდზე - www,ibusiness,ge- ზე;www,ipress,ge- ზე;www,imtavroba,ge- ზე;www,iregions,ge-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</si>
  <si>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შპს პირველი ნიუსი - საქართველო</t>
  </si>
  <si>
    <t>საინფორმაციო მომსახურება შემსრულებლის ვებ-გვერდზე - www,epn,ge- ზე; www,expressnews,com,ge- ზე; www,expressnews,ge-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</si>
  <si>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საინფორმაციო მომსახურება შემსრულებლის ვებ-გვერდზე www,exclusivenews,ge-ზე დამკვეთის მიერ გამოგზავნილი ინფორმაციის სრული განტავსება მასალა: ფოტო+ვიდეო+ტექსტი</t>
  </si>
  <si>
    <t>საინფორმაციო მომსახურება შემსრულებლის ვებ-გვერდზე www,newspress,ge-ზე დამკვეთის მიერ გამოგზავნილი ინფორმაციის სრული განტავსება მასალა: ფოტო+ვიდეო+ტექსტი</t>
  </si>
  <si>
    <t>საინფორმაციო მომსახურება შემსრულებლის ვებ-გვერდზე www,lid,ge-ზე დამკვეთის მიერ გამოგზავნილი ინფორმაციის სრული განტავსება მასალა: ფოტო+ვიდეო+ტექსტი</t>
  </si>
  <si>
    <t>შპს ნსპ,გე</t>
  </si>
  <si>
    <t>საინფორმაციო მომსახურება შემსრულებლის ვებ-გვერდზე www,nsp,ge-ზე დამკვეთის მიერ გამოგზავნილი ინფორმაციის სრული განტავსება მასალა: ფოტო+ვიდეო+ტექსტი</t>
  </si>
  <si>
    <t>საინფორმაციო მომსახურება შემსრულებლის ვებ-გვერდზე www,pia,ge-ზე დამკვეთის მიერ გამოგზავნილი ინფორმაციის სრული განტავსება მასალა: ფოტო+ვიდეო+ტექსტი</t>
  </si>
  <si>
    <t>საინფორმაციო მომსახურება შემსრულებლის ვებ-გვერდზე - www,primetime,ge- ზე დამკვეთის მიერ გამოგზავნილი ინფორმაციის სრული განტავსება სეუზღუდავი რაოდენობიტ მასალა: ფოტო+ვიდეო+ტექსტი</t>
  </si>
  <si>
    <t>საინფორმაციო მომსახურება შემსრულებლის ვებ-გვერდზე www,mkhare,ge-ზე დამკვეთის მიერ გამოგზავნილი ინფორმაციის სრული განტავსება მასალა: ფოტო+ვიდეო+ტექსტი</t>
  </si>
  <si>
    <t>01,12,2023/31,12,2023</t>
  </si>
  <si>
    <t>ა,ა,ი,პ, კავშირი პრესა - საქართველო</t>
  </si>
  <si>
    <t>01,01,2024-30,06,2024</t>
  </si>
  <si>
    <t>საინფორმაციო მომსახურება შემსრულებლის ვებ-გვერდზე-www,business-partner,ge-ზე დამკვეთის მიერ გამოგზავნილი ინფორმაციის სრული განთავსება მასალა:</t>
  </si>
  <si>
    <t>01,01,2024-31,01,2024</t>
  </si>
  <si>
    <t>საინფორმაციო მომსახურება შემსრულებლის ვებ-გვერდზე-www,business-partner,ge-ზე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</si>
  <si>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ვებ-გვერდზე-www,businessinsider,ge-ზე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</si>
  <si>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ვებ-გვერდზე-www,primetime,ge-ზე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</si>
  <si>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ვებ-გვერდზე-www,mkhare,ge-ზე დამკვეთის მიერ გამოგზავნილი ინფორმაციის სრული განთავსება მასალა: ფოტო+ვიდეო+ტექსტი</t>
  </si>
  <si>
    <t>ა,ა,ი,პ, საინფორმაციო სააგენტო "იქს-ნიუსი"</t>
  </si>
  <si>
    <t>საინფორმაციო მომსახურება შემსრულებლის ვებ-გვერდზე-www,xnews,ge-ზე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</si>
  <si>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ვებ-გვერდზე-www,ongo,ge-ზე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</si>
  <si>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accentnews,ge-ზე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</si>
  <si>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infopostalioni,ge-ზე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</si>
  <si>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kvira,ge-ზე და www,region, kvira,ge-ზე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</si>
  <si>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frontnews,ge-ზე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</si>
  <si>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ipress,ge-ზე; www,ibusiness,com,ge; www,iregions,ge; www,imtavroba,ge 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</si>
  <si>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epn,ge-ზე; www,expressnews,com,ge; www,expressnews,ge-ზე დამკვეთის მიერ გამოგზავნილი ინფორმაციის სრული განთავსება მასალა: ფოტო+ვიდეო+ტექსტი</t>
  </si>
  <si>
    <t>შპს მარშალპრეს,ჯი</t>
  </si>
  <si>
    <t>საინფორმაციო მომსახურება შემსრულებლის ვებ-გვერდზე-www, marshalpress,ge-ზე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</si>
  <si>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lid,ge-ზე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</si>
  <si>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pia,ge-ზე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</si>
  <si>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reportiori,ge -ზე და www,qartuliazri,ge-ზე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</si>
  <si>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nsp,ge 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</si>
  <si>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newspress,ge 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</si>
  <si>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ვებ-გვერდზე-www, exclusivenews,ge -ზე დამკვეთის მიერ გამოგზავნილი ინფორმაციის სრული განთავსება მასალა: ფოტო+ვიდეო+ტექსტი</t>
  </si>
  <si>
    <t>საპენსიო 2%</t>
  </si>
  <si>
    <t>01,03,2023-31,03,2023</t>
  </si>
  <si>
    <t>01,04,2023-30,04,2023</t>
  </si>
  <si>
    <t>01,05,2023-31,05,2023</t>
  </si>
  <si>
    <t>შპს ინფო</t>
  </si>
  <si>
    <t>01,07,2023-31,12,2023</t>
  </si>
  <si>
    <t>საინფორმაციო მომსახურება შემსრულებლის ვებ-გვერდზე-www.info9.ge-ზე დამკვეთის მიერ გამოგზავნილი ინფორმაციის სრული განთავსება მასალა: ფოტო+ვიდეო+ტექსტი</t>
  </si>
  <si>
    <t>01.09,2023-30.09.2023</t>
  </si>
  <si>
    <t>საინფორმაციო მომსახურება შემსრულებლის ვებ-გვერდზე-www.primetime.ge-ზე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</si>
  <si>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ვებ-გვერდზე-www.businessinsider.ge-ზე დამკვეთის მიერ გამოგზავნილი ინფორმაციის სრული განთავსება მასალა: ფოტო+ვიდეო+ტექსტი</t>
  </si>
  <si>
    <t>საინფორმაციო მომსახურება შემსრულებლის ვებ-გვერდზე-www.business-partner.ge-ზე დამკვეთის მიერ გამოგზავნილი ინფორმაციის სრული განთავსება მასალა: ფოტო+ვიდეო+ტექსტი</t>
  </si>
  <si>
    <t>01,10,2023-31,10,2023</t>
  </si>
  <si>
    <t>ბილბორდი</t>
  </si>
  <si>
    <t>შპს ბაზა</t>
  </si>
  <si>
    <t>20,09,2023-01,10,2023</t>
  </si>
  <si>
    <t>მოქალაქეთა პოლიტიკური გაერთიანება "ქართული ოცნება -დემოკრატიული საქართველო" -გიორგი მაჭავარიანი</t>
  </si>
  <si>
    <t>კვ/მ</t>
  </si>
  <si>
    <t>სარეკლამო ბილბორდი/ გურჯაანი აგრო-მარკეტის წინ</t>
  </si>
  <si>
    <t>სარეკლამო ბილბორდი/გურჯაანი/ვაჯა-ფშაველას ქუჩა, ქალაქის შესასვლელთან</t>
  </si>
  <si>
    <t>მოქალაქეთა პოლიტიკური გაერთიანება "ქართული ოცნება -დემოკრატიული საქართველო" -გიორგი სოსიაშვილი</t>
  </si>
  <si>
    <t>სარეკლამო ბილბორდი/კასპი/სააკაძის მოედანი</t>
  </si>
  <si>
    <t>შპს ალმა</t>
  </si>
  <si>
    <t>სარეკლამო ბილბორდი/კასპი/აღმაშენებლის ქუჩა ვისოლის აგს-ის მხარე</t>
  </si>
  <si>
    <t>სარეკლამო ბილბორდი/გორი/სტალინის ქუცა 11-ის მიმდებარედ</t>
  </si>
  <si>
    <t>სარეკლამო ბილბორდი/გორი/26 მაისისა და გურამიშვილის ქუჩა პროკურატურასტან</t>
  </si>
  <si>
    <t>სარეკლამო ბილბორდი/გორი/ღავღავაძის გამზირი ლიახვის ხიდის მიმდებარედ</t>
  </si>
  <si>
    <t>სარეკლამო ბილბორდი/გორი/26 მაისის მოედანი -იუსტიციის სახლთან</t>
  </si>
  <si>
    <t>შპს ფავორიტი სტილი</t>
  </si>
  <si>
    <t>ცალი</t>
  </si>
  <si>
    <t>პლაკატი A2</t>
  </si>
  <si>
    <t>ბანკი ქართუ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</si>
  <si>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</si>
  <si>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</si>
  <si>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</si>
  <si>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</si>
  <si>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</si>
  <si>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</si>
  <si>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</si>
  <si>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</si>
  <si>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</si>
  <si>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ლიბერთი ბანკი</t>
  </si>
  <si>
    <t>GE730123129437309000LB</t>
  </si>
  <si>
    <t>10/19/2020</t>
  </si>
  <si>
    <t>GE73CR0000002301534506</t>
  </si>
  <si>
    <t>GE45CR0000002301544516</t>
  </si>
  <si>
    <t>GE93CR0000002301554516</t>
  </si>
  <si>
    <t>მსუბუქი მაღალი გამავლობის</t>
  </si>
  <si>
    <t>მერსედესი</t>
  </si>
  <si>
    <t>GLS550</t>
  </si>
  <si>
    <t>ZL022LZ</t>
  </si>
  <si>
    <t>საკუთრება</t>
  </si>
  <si>
    <t>სედანი</t>
  </si>
  <si>
    <t>ჰიუნდაი</t>
  </si>
  <si>
    <t>ACCENT</t>
  </si>
  <si>
    <t>CC488GG</t>
  </si>
  <si>
    <t>06,02,2016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</si>
  <si>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</si>
  <si>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</si>
  <si>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</si>
  <si>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</si>
  <si>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</si>
  <si>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</si>
  <si>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</si>
  <si>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</si>
  <si>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</si>
  <si>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იჯარა</t>
  </si>
  <si>
    <t>ქ. თბილისი, ერეკლე II-ეს მოედანი #3</t>
  </si>
  <si>
    <t>01.18.03.035.004</t>
  </si>
  <si>
    <t>12 თვე</t>
  </si>
  <si>
    <t>შპს ახალი კაპიტალი 205283637</t>
  </si>
  <si>
    <t>ქ. თბილისი რუსთაველის ქ. #24/ ლაღიძის ქ. #1</t>
  </si>
  <si>
    <t>01.15.05.010.008.01.538</t>
  </si>
  <si>
    <t>მედეია ჯიქია 01017000815</t>
  </si>
  <si>
    <t>თამაზ ჯიქია 01017015694</t>
  </si>
  <si>
    <t>ქ. თბილისი, გამზირი ი. ჭავჭავაძე #23-23ა</t>
  </si>
  <si>
    <t>01.14.14.005.084.01.521</t>
  </si>
  <si>
    <t>7.5 თვე</t>
  </si>
  <si>
    <t>ქეთევან გოგობერიშვილი 01024002791</t>
  </si>
  <si>
    <t>4.5 თვე</t>
  </si>
  <si>
    <t>ქ. თბილისი, ალ. ყაზბეგის გამზირი #14ა ბ. 2</t>
  </si>
  <si>
    <t>01.10.14.015.040.01.525</t>
  </si>
  <si>
    <t>მადონა ანდღულაძე 01024044857</t>
  </si>
  <si>
    <t>ქ. თბილისი, მოედანი გულია, გვარდიის სამმართველოს მიმდებარედ</t>
  </si>
  <si>
    <t>01.18.09.004.002</t>
  </si>
  <si>
    <t>შპს ემ თი ეი 404558590</t>
  </si>
  <si>
    <t>ქ. თბილისი, ქეთევან წამებულის ქ. #64-66</t>
  </si>
  <si>
    <t>01.17.13.034.024.01.02.001</t>
  </si>
  <si>
    <t>6 თვე</t>
  </si>
  <si>
    <t>ალექსანდრე ბადალიანი 01027012281</t>
  </si>
  <si>
    <t>ქ. თბილისი, მოსკოვის გამზ. #24ვ</t>
  </si>
  <si>
    <t>01.19.34.002.196.02.5000.500</t>
  </si>
  <si>
    <t>გოჩა გოგოლაშვილი 35001023345</t>
  </si>
  <si>
    <t>ქ. თბილისი, ჩიტაიას ქ. #3 ბ. 2</t>
  </si>
  <si>
    <t>01.16.06.011.005.01.002</t>
  </si>
  <si>
    <t>დარეჯან ტრაპაიძე 01011061250</t>
  </si>
  <si>
    <t>ქ. თბილისი, გამზირი აკაკი წერეთელი #41 ბ. #12</t>
  </si>
  <si>
    <t>01.13.06.015.003.02.012</t>
  </si>
  <si>
    <t>ზვიად ბოჭორიშვილი 01001020351</t>
  </si>
  <si>
    <t>ქ. თბილისი, ცოტნე დადიანის ქ. #141</t>
  </si>
  <si>
    <t>01.12.13.037.017.01.02.511</t>
  </si>
  <si>
    <t>ლევან ელიაური 01013004758</t>
  </si>
  <si>
    <t>ქ. თბილისი, ილია ვეკუას ქ. #16ა</t>
  </si>
  <si>
    <t>01.11.12.016.126</t>
  </si>
  <si>
    <t>შპს უნითი დეველოპმენტი 405264495</t>
  </si>
  <si>
    <t>საგარეჯო, რუსთაველის ქ. #175</t>
  </si>
  <si>
    <t>55.12.76.027</t>
  </si>
  <si>
    <t>2 თვე</t>
  </si>
  <si>
    <t>ეკატერინე ქვლივიძე 36001011819</t>
  </si>
  <si>
    <t>ქ. საგარეჯო, ქუჩა დ. აღმაშენებლის #56</t>
  </si>
  <si>
    <t>55.12.00.277.01.009</t>
  </si>
  <si>
    <t>8 თვე</t>
  </si>
  <si>
    <t>ნინო ბუჩაშვილი 36001049899</t>
  </si>
  <si>
    <t>ქ. საგარეჯო, სტალინი ქ. #104</t>
  </si>
  <si>
    <t>55.12.52.000.058</t>
  </si>
  <si>
    <t>დავით მთვარაძე 36001003097</t>
  </si>
  <si>
    <t>ქ. გურჯაანი, შ. რუსთაველის ქ. #15</t>
  </si>
  <si>
    <t>51.01.60.012</t>
  </si>
  <si>
    <t>გივი რუაძე 01011000657</t>
  </si>
  <si>
    <t>ქ. წნორი, თავისუფლების ქ. #37</t>
  </si>
  <si>
    <t>56.04.54.045</t>
  </si>
  <si>
    <t>ნაირა გელაშვილი 01008040230</t>
  </si>
  <si>
    <t>ქ. დედოფლისწყარო, ჰერეთის ქ. #74</t>
  </si>
  <si>
    <t>52.08.33.010</t>
  </si>
  <si>
    <t>11.5 თვე</t>
  </si>
  <si>
    <t>თამაზ თამაზაშვილი (9 დღე იანვარი) 14001001035</t>
  </si>
  <si>
    <t>ქ. დედოფლისწყარო, შოთა რუსთაველის ქ. #55</t>
  </si>
  <si>
    <t>52.08.35.017</t>
  </si>
  <si>
    <t>1.5 თვე</t>
  </si>
  <si>
    <t>ქეთევან ნანობაშვილი 14001001630</t>
  </si>
  <si>
    <t>ქ. ლაგოდეხი, ქიზიყის ქ. #27</t>
  </si>
  <si>
    <t>54.01.54.157</t>
  </si>
  <si>
    <t>გიორგი ჭუჭულაშვილი 25001000163</t>
  </si>
  <si>
    <t>ქ. ყვარელი, შ. რუსთაველის ქ. #4</t>
  </si>
  <si>
    <t>57.06.56.208</t>
  </si>
  <si>
    <t>შპს კახეთის ღვინის მარანი 241582373</t>
  </si>
  <si>
    <t>ქ. თელავი, მ. კოსტავას ქ. #6</t>
  </si>
  <si>
    <t>53.20.45.137.01.508</t>
  </si>
  <si>
    <t>შპს ბიზნეს ცენტრი კავკასიონი 231279023</t>
  </si>
  <si>
    <t>ქ. ახმეტა, ჩოლოყაშვილის ქ. #52</t>
  </si>
  <si>
    <t>50.04.42.061.01.502</t>
  </si>
  <si>
    <t>კობა მაისურაძე 08001003518</t>
  </si>
  <si>
    <t>რუსთავი, კოსტავას გამზირი #22</t>
  </si>
  <si>
    <t>02.05.06.063.01.501</t>
  </si>
  <si>
    <t>ეკატერინა გველესიანი 35001014838</t>
  </si>
  <si>
    <t>ქ. გარდაბანი, ენერგეტიკის ქ. #1 ბ. 21</t>
  </si>
  <si>
    <t>81.15.29.124.01.021</t>
  </si>
  <si>
    <t>3 თვე</t>
  </si>
  <si>
    <t>გიორგი ფოჩხიძე 12001100651</t>
  </si>
  <si>
    <t>მარნეული, მაზნიაშვილის ქ. #2</t>
  </si>
  <si>
    <t>83.02.07.196.01.501</t>
  </si>
  <si>
    <t>ფირდოსი მამედოვი 28001001979</t>
  </si>
  <si>
    <t>სეიმურ მამედოვი 28001001085</t>
  </si>
  <si>
    <t>ქ. ბოლნისი, აღმაშენებლის ქ. #54</t>
  </si>
  <si>
    <t>80.06.62.025.01.500</t>
  </si>
  <si>
    <t>სს საქართველოს ბანკი 204378869</t>
  </si>
  <si>
    <t>ქ. დმანისი, 9 აპრილის ქ. #63</t>
  </si>
  <si>
    <t>82.01.46.436</t>
  </si>
  <si>
    <t>ზენფირა მურვალადოვა 15001013407</t>
  </si>
  <si>
    <t>ქ. წალკა, მ. კოსტავას ქ. სახლი #75</t>
  </si>
  <si>
    <t>85.21.23.253</t>
  </si>
  <si>
    <t>გურანდა ბოლქვაძე 61009011791</t>
  </si>
  <si>
    <t>თეთრიწყარო, თამარ მეფის ქ. #37</t>
  </si>
  <si>
    <t>84.01.03.009</t>
  </si>
  <si>
    <t>თენგიზ გაბიდაური 22001012821</t>
  </si>
  <si>
    <t>ქ. თიანეთი რუსთაველის ქ. #38</t>
  </si>
  <si>
    <t>73.05.13.029ა</t>
  </si>
  <si>
    <t>ზურაბ ჯანგირაშვილი 60001129329</t>
  </si>
  <si>
    <t>დაბა თიანეთი, რუსთაველის ქ. #20</t>
  </si>
  <si>
    <t>73.05.35.393</t>
  </si>
  <si>
    <t>4 თვე</t>
  </si>
  <si>
    <t>ლელა უშიკიშვილი 23001001319</t>
  </si>
  <si>
    <t>ქ. მცხეთა, დ. აღმაშენებლის ქ. #73</t>
  </si>
  <si>
    <t>72.07.04.322</t>
  </si>
  <si>
    <t>შპს მცხეთა 2020 400299020</t>
  </si>
  <si>
    <t>ქ. დუშეთი, რუსთაველის ქ. #46</t>
  </si>
  <si>
    <t>71.51.02.045</t>
  </si>
  <si>
    <t>შვენა ზანდუკელი-ფშავი 16001000957</t>
  </si>
  <si>
    <t>ქ. ყაზბეგი, ალ. ყაზბეგის ქ. #32</t>
  </si>
  <si>
    <t>74.01.13.413</t>
  </si>
  <si>
    <t>ნინო ჩოფიკაშვილი 01009003409</t>
  </si>
  <si>
    <t>ქ. კასპი ქუჩა აღმაშენებელი #6</t>
  </si>
  <si>
    <t>67.01.35.182</t>
  </si>
  <si>
    <t>ავთანდილ არაყიშვილი 62007008733</t>
  </si>
  <si>
    <t>ქ. გორი, წერეთლის ქ. #29</t>
  </si>
  <si>
    <t>66.05.19.407</t>
  </si>
  <si>
    <t>ია ლომაური 59001101395</t>
  </si>
  <si>
    <t>ქ. ქარელი, სტალინის ქ. #48</t>
  </si>
  <si>
    <t>68.10.45.436</t>
  </si>
  <si>
    <t>ლაშა მურჯიკნელი 65002012668</t>
  </si>
  <si>
    <t>ქ. ხაშური, აღმაშენებლის ქ. #6</t>
  </si>
  <si>
    <t>69.08.58.176</t>
  </si>
  <si>
    <t>კობა თოდრია 46001002831</t>
  </si>
  <si>
    <t>ქ. ბორჯომი, მოედანი კოსტავა #1</t>
  </si>
  <si>
    <t>64.03.14.044.01.505</t>
  </si>
  <si>
    <t>შალვა კიკნაძე 11001006348</t>
  </si>
  <si>
    <t>ქ. ახალციხე, შ. რუსთაველის ქ. #44-44ა</t>
  </si>
  <si>
    <t>62.09.54.323</t>
  </si>
  <si>
    <t>პარკევ წაღიკიან 47001000294</t>
  </si>
  <si>
    <t>დ. ადიგენი, თამარ მეფის ქ. #2</t>
  </si>
  <si>
    <t>61.05.01.018.01.501</t>
  </si>
  <si>
    <t>ქეთევან ტაბიძე 03001010761</t>
  </si>
  <si>
    <t>დ. ადიგენი, თამარ მეფის ქ. #4</t>
  </si>
  <si>
    <t>61.05.21.106</t>
  </si>
  <si>
    <t>9 თვე</t>
  </si>
  <si>
    <t>მამუკა კუხალეიშვილი 03001000594</t>
  </si>
  <si>
    <t>ხათუნა ქებულაძე 01017007990</t>
  </si>
  <si>
    <t>დ. ასპინძა, გორგასლის ქ. #2</t>
  </si>
  <si>
    <t>60.01.33.343</t>
  </si>
  <si>
    <t>რევაზი ქუქჩიშვილი 47001003904</t>
  </si>
  <si>
    <t>ქ. ახალქალაქი, ჩარენცის ქ. #11/1</t>
  </si>
  <si>
    <t>63.18.35.531</t>
  </si>
  <si>
    <t>ვარდაზარ მურადიან 07001047680</t>
  </si>
  <si>
    <t>ქ. ნინოწმინდა, თავისუფლების ქ. #25</t>
  </si>
  <si>
    <t>65.12.33.118</t>
  </si>
  <si>
    <t>მამბრე მზიკიან 32001016304</t>
  </si>
  <si>
    <t>ქ. ონი, დავით აღმაშენებლის ქ. #51</t>
  </si>
  <si>
    <t>88.18.25.012</t>
  </si>
  <si>
    <t>ალექსანდრე ჯაფარიძე 01008005646</t>
  </si>
  <si>
    <t>ქ. ამბროლაური, კოსტავას ქ. #7</t>
  </si>
  <si>
    <t>86.19.21.044</t>
  </si>
  <si>
    <t>ომარი გოცირიძე 04001002980</t>
  </si>
  <si>
    <t>ქ. ცაგერი, მ. კოსტავას ქ. #13 ბ. 3</t>
  </si>
  <si>
    <t>89.03.25.001.01.013</t>
  </si>
  <si>
    <t>ზაირა ბენდელიანი 49001006224</t>
  </si>
  <si>
    <t>ლენტეხი, დაბა ლენტეხი, სტალინის ქ. #8</t>
  </si>
  <si>
    <t>87.04.23.006</t>
  </si>
  <si>
    <t>ნათელა ქურასბედიანი 27001007074</t>
  </si>
  <si>
    <t>ხარაგაული, დ. ხარაგაული, სოლომონ მეფის # 21</t>
  </si>
  <si>
    <t>36.01.02.019.01.001</t>
  </si>
  <si>
    <t>მზია არევაძე-წერეთელი 01018001780</t>
  </si>
  <si>
    <t>ქ. თერჯოლა, ქუჩა კოსტავას #1</t>
  </si>
  <si>
    <t>33.09.36.198.01.508</t>
  </si>
  <si>
    <t>დარეჯანი ჩუბინიძე 21001015020</t>
  </si>
  <si>
    <t>ქ. საჩხერე მერაბ კოსტავას ქ. #65</t>
  </si>
  <si>
    <t>35.01.44.124</t>
  </si>
  <si>
    <t>დიმიტრი ბურძენიძე 38001047179</t>
  </si>
  <si>
    <t>ქ. ზესტაფონი, დ. აღმაშენებლის ქ. #19</t>
  </si>
  <si>
    <t>32.10.07.005.01.505</t>
  </si>
  <si>
    <t>შპს 7 ლიდო 405117136</t>
  </si>
  <si>
    <t>ქ. ბაღდათი, შ. რუსთაველის ქ. #22</t>
  </si>
  <si>
    <t>30.11.33.203</t>
  </si>
  <si>
    <t>შპს ავა-მარიამი 225063123</t>
  </si>
  <si>
    <t>ქ. ვანი, ჯორჯიაშვილის ქ. #2</t>
  </si>
  <si>
    <t>31.01.26.076</t>
  </si>
  <si>
    <t>ომარ კორძაძე 17001000134</t>
  </si>
  <si>
    <t>ქ. ხონი, თავისუფლების მოედანი #8-ა</t>
  </si>
  <si>
    <t>37.07.38.047</t>
  </si>
  <si>
    <t>შპს ნინო 444956166</t>
  </si>
  <si>
    <t>ქ. ჭიათურა ეგ. ნინოშვილის ქ. #12 ბ. 9</t>
  </si>
  <si>
    <t>38.10.04.065.01.009</t>
  </si>
  <si>
    <t>მირმენი ბარათაშვილი 54001031206</t>
  </si>
  <si>
    <t>ქ. ტყიბული, შ. რუსთაველის ქ. #1 ბ. 27</t>
  </si>
  <si>
    <t>39.01.05.035.01.027</t>
  </si>
  <si>
    <t>ვასილ მახარაშვილი 01024083360</t>
  </si>
  <si>
    <t>ქ. ტყიბული, გამსახურდიას ქ. #55</t>
  </si>
  <si>
    <t>39.01.27.004</t>
  </si>
  <si>
    <t>10 თვე</t>
  </si>
  <si>
    <t>ნოე ცქიფურიშვილი 41001027168</t>
  </si>
  <si>
    <t>ქ. წყალტუბო, შ. რუსთაველის ქ. #4</t>
  </si>
  <si>
    <t>29.08.34.003</t>
  </si>
  <si>
    <t>ნინო კუხალეიშვილი 53001007238</t>
  </si>
  <si>
    <t>ქ. ქუთაისი, გრიშაშვილის ქ. მე-4 შესახვევი #9/ რუსთაველის გამზირი #27</t>
  </si>
  <si>
    <t>03.04.24.159.01.04.001</t>
  </si>
  <si>
    <t>გია კოპალეიშვილი 60003006312</t>
  </si>
  <si>
    <t>ქ. ოზურგეთი, ი. ჭავჭვაძის ქ. #12</t>
  </si>
  <si>
    <t>26.26.01.086ა.01.500</t>
  </si>
  <si>
    <t>ნუგზარ იმნაძე 33001014275</t>
  </si>
  <si>
    <t>რევაზ მახარაძე 33001010051</t>
  </si>
  <si>
    <t>ნოდარ ხომერიკი 33001050106</t>
  </si>
  <si>
    <t>ილია ანთელიძე 01017027727</t>
  </si>
  <si>
    <t>ქ. ლანჩხუთი, მდინარაძის ქ. #3</t>
  </si>
  <si>
    <t>27.06.56.168</t>
  </si>
  <si>
    <t>გიორგი ორმოცაძე 26001002376</t>
  </si>
  <si>
    <t>ქ. ჩოხატაური, დუმბაძის ქ. #3</t>
  </si>
  <si>
    <t>28.01.21.067</t>
  </si>
  <si>
    <t>მაია ჩხიკვაძე 46001015708</t>
  </si>
  <si>
    <t>ქ. აბაშა, თავისუფლების ქ. #81</t>
  </si>
  <si>
    <t>40.01.34.041.01.502</t>
  </si>
  <si>
    <t>ირმა კინწურაშვილი 39001036145</t>
  </si>
  <si>
    <t>ბესიკ შუბლაძე 62007000585</t>
  </si>
  <si>
    <t>სენაკი, ქუჩა რუსთაველი 231</t>
  </si>
  <si>
    <t>44.01.31.740.01.502</t>
  </si>
  <si>
    <t>ზვიადი ხურცილავა 42001012071</t>
  </si>
  <si>
    <t>ქ. მარტვილი, თავისუფლების ქ. #17</t>
  </si>
  <si>
    <t>41.09.39.294</t>
  </si>
  <si>
    <t>შორენა გაბისონია 29001027596</t>
  </si>
  <si>
    <t>ქ. ხობი, 9 აპრილის ქ. #3</t>
  </si>
  <si>
    <t>45.21.23.310</t>
  </si>
  <si>
    <t>შპს ლასარი 244552480</t>
  </si>
  <si>
    <t>ქ. ზუგდიდი, მეუნარგიას ქ. #17</t>
  </si>
  <si>
    <t>43.31.55.091</t>
  </si>
  <si>
    <t>ვახტანგ ცხადაია 19001002777</t>
  </si>
  <si>
    <t>ქ. წალენჯიხა, გ. მებონიას ქ. #2</t>
  </si>
  <si>
    <t>47.11.43.075.01.504</t>
  </si>
  <si>
    <t>7 თვე</t>
  </si>
  <si>
    <t xml:space="preserve">მანანა ლემონჯავა </t>
  </si>
  <si>
    <t>ქ. წალენჯიხა, თამარ მეფის ქ. #1</t>
  </si>
  <si>
    <t>47.11.43.339.02.500</t>
  </si>
  <si>
    <t>5 თვე</t>
  </si>
  <si>
    <t>გიორგი გოგიბერიძე 51001027729</t>
  </si>
  <si>
    <t>დაბა ჩხოროწყუ, დ. აღმაშენებლის ქ. #13</t>
  </si>
  <si>
    <t>46.01.01.089.01.500</t>
  </si>
  <si>
    <t>თამარ ესართია 48001002676</t>
  </si>
  <si>
    <t>ქ. ფოთი, დ. აღმაშენებლის ქ. #17 ბ. 2</t>
  </si>
  <si>
    <t>04.01.12.278.01.006</t>
  </si>
  <si>
    <t>ქეთევან მილორავა 42001003756</t>
  </si>
  <si>
    <t>დაბა მესტია, თამარ მეფის ქ. #14</t>
  </si>
  <si>
    <t>42.06.05.143</t>
  </si>
  <si>
    <t>ნინა ჯაფარიძე 62005023736</t>
  </si>
  <si>
    <t>ქალაქი ბათუმი, ქუჩა ლ. ასათიანი #10</t>
  </si>
  <si>
    <t>05.22.11.002.01.509</t>
  </si>
  <si>
    <t>ლაშა ახალაია 39001026612</t>
  </si>
  <si>
    <t>ქედა, აბუსერიძის ქ. #11</t>
  </si>
  <si>
    <t>21.03.33.059</t>
  </si>
  <si>
    <t>ამირან დიასამიძე 61008000273</t>
  </si>
  <si>
    <t>ქ. ქობულეთი, დ. აღმაშენებლის გამზირი #130</t>
  </si>
  <si>
    <t>20.42.06.422</t>
  </si>
  <si>
    <t>თამარა ძუბენკო 61004000897</t>
  </si>
  <si>
    <t>შუახევი, დაბა შუახევი, რუსთაველის ქ. #16</t>
  </si>
  <si>
    <t>24.02.32.088.003</t>
  </si>
  <si>
    <t>ნესტან შაინიძე 61009020031</t>
  </si>
  <si>
    <t>ქ. ბათუმი, ფრიდონ ხალვაშის გამზ. #352</t>
  </si>
  <si>
    <t>05.35.26.379</t>
  </si>
  <si>
    <t>ხვიჩა გურგენიძე 61006005369</t>
  </si>
  <si>
    <t>ხულო, დ. ხულო ტბელ აბუსერიძის ქ. #7</t>
  </si>
  <si>
    <t>23.11.31.152.01.504</t>
  </si>
  <si>
    <t>ედუარდ ბოლქვაძე 61002014488</t>
  </si>
  <si>
    <t>ოზურგეთი, ქუჩა ჭანტურია 1</t>
  </si>
  <si>
    <t>26.26.47.308</t>
  </si>
  <si>
    <t>1 დღე</t>
  </si>
  <si>
    <t>სსიპ ანზორ ერქომაიშვილის სახელობის ფოლკლორის სახელმწიფო ცენტრი 203851313</t>
  </si>
  <si>
    <t>ქ. ზუგდიდი, ქუჩა ლაღიძე #1</t>
  </si>
  <si>
    <t>43.31.49.355</t>
  </si>
  <si>
    <t>სსიპ საქართველოს ინოვაციების და ტექნოლოგიების სააგენტო 204582521</t>
  </si>
  <si>
    <t>ქ. ბათუმი, შოთა რუსთაველის ქ. #1</t>
  </si>
  <si>
    <t>05.21.05.003</t>
  </si>
  <si>
    <t>სსიპ ბათუმის ილია ჭავჭავაძის სახელობის პროფესიული სახელმწიფო დრამატული თეატრი 245429059</t>
  </si>
  <si>
    <t>ქ.ხულო, რუსთაველის ქ. N 11</t>
  </si>
  <si>
    <t>23.11.31.018</t>
  </si>
  <si>
    <t>სსიპ ხულოს პროფესიული სახელმწიფო დრამატული თეატრი 248048278</t>
  </si>
  <si>
    <t>დაბა
ქედა, დავით აღმაშენებლის ქ. N 16</t>
  </si>
  <si>
    <t>21.03.35.036</t>
  </si>
  <si>
    <t>ააიპ ქედის კულტურის ცენტრი 246762203</t>
  </si>
  <si>
    <t>შუახევი, დაბა შუახევი, რუსთაველის ქ. N 15</t>
  </si>
  <si>
    <t>24.02.32.063.013</t>
  </si>
  <si>
    <t>შპს ბომბორა 2 448384855</t>
  </si>
  <si>
    <t>ქ.ბათუმი, დიდაჭარის ქ. N 25</t>
  </si>
  <si>
    <t>05.35.24.046</t>
  </si>
  <si>
    <t>ააიპ ხელვაჩაურის კულტურისა და ხელოვნების ცენტრი 445573451</t>
  </si>
  <si>
    <t>ქ. ქობულეთი, დ. აღმაშენებლის გამზ. #275</t>
  </si>
  <si>
    <t>20.42.01.265</t>
  </si>
  <si>
    <t>შპს ჭყონია და კომპანია 202060312</t>
  </si>
  <si>
    <t>ქ. თბილისი, მარჯანიშვილის ქ. 44</t>
  </si>
  <si>
    <t>შპს კოლხეთი XXI 202910822</t>
  </si>
  <si>
    <t>ქ. გორი, ჭავჭავაძის ქ. #24</t>
  </si>
  <si>
    <t>66.45.25.010</t>
  </si>
  <si>
    <t>სსიპ გორის გ. ერისთავის სახელობის პროფესიული სახელმწიფო დრამატული თეატრი 217881424</t>
  </si>
  <si>
    <t>ქ. თბილისი ათონელის 31</t>
  </si>
  <si>
    <t>01.16.05.003.074</t>
  </si>
  <si>
    <t>შპს რენესანს ჯგუფი 405153024</t>
  </si>
  <si>
    <t>ქ. თბილისი, ლადო გუდიაშვილის 3</t>
  </si>
  <si>
    <t>01.15.04.027.016.01.501</t>
  </si>
  <si>
    <t>შპს სიტი ემ 204497295</t>
  </si>
  <si>
    <t>ქ. თბილისი, თლავის ქ. #20</t>
  </si>
  <si>
    <t>01.17.01.125.001</t>
  </si>
  <si>
    <t>შპს რას ალ ხაიმა ინვესტმენტ აუტორიტი ჯორჯია 204544154</t>
  </si>
  <si>
    <t>ქ.  ბორჯომი, მერაბ კოსტავას ქ. #5</t>
  </si>
  <si>
    <t>64.03.14.118</t>
  </si>
  <si>
    <t>ა(ა)იპ ბორჯომის კულტურისა და ხელოვნების ცენტრი 226163585</t>
  </si>
  <si>
    <t>ქ. ახალციხე</t>
  </si>
  <si>
    <t>62.09.53.022</t>
  </si>
  <si>
    <t>ვახტანგ აბრამიშვილი 01002017474</t>
  </si>
  <si>
    <t>დაბა ადიგენი, თორნიკე ერისთავის ქ. #20</t>
  </si>
  <si>
    <t>61.05.21.013</t>
  </si>
  <si>
    <t>სსიპ ადიგენის მუნიციპალიტეტი 222729162</t>
  </si>
  <si>
    <t>დაბა ასპინძა, შოთა რუსთაველის ქ. #4</t>
  </si>
  <si>
    <t>60.01.31.049</t>
  </si>
  <si>
    <t>სსიპ ასპინძის მუნიციპალიტეტი 223105155</t>
  </si>
  <si>
    <t>ახალქალაქი, აღმაშენებელის 115ვ</t>
  </si>
  <si>
    <t>63.18.33.508</t>
  </si>
  <si>
    <t>ლილი ეზოიან 07001040495</t>
  </si>
  <si>
    <t>ქ. ნინოწმინდა, ტერიანის ქ. #3</t>
  </si>
  <si>
    <t>65.12.34.379</t>
  </si>
  <si>
    <t>სსიპ ნინოწმინდის მუნიციპალიტეტი 236689669</t>
  </si>
  <si>
    <t>ქ. თბილისი, ც. დადიანის 26</t>
  </si>
  <si>
    <t>01.12.12.033.020</t>
  </si>
  <si>
    <t>სს ფროფგრუპი 400278855</t>
  </si>
  <si>
    <t>ქ. თბილისი</t>
  </si>
  <si>
    <t>01.16.05.007/008</t>
  </si>
  <si>
    <t>შპს პალასი 2022 402237067</t>
  </si>
  <si>
    <t>ქ. მცხეთა, სამხედროს ქ. #9</t>
  </si>
  <si>
    <t>72.07.14.056</t>
  </si>
  <si>
    <t>ა(ა)იპ მცხეთის მუნიციპალიტეტის კულტურისა და განათლების მულტიფუნქციური ცენტრი 436255419</t>
  </si>
  <si>
    <t>დუშეთი, დ. აღმაშენებლის ქ. #31</t>
  </si>
  <si>
    <t>71.51.02.037</t>
  </si>
  <si>
    <t>ა(ა)იპ დუშეთის მუნიციპალიტეტის კულტურულ-საგანმანათლებლო ცენტრი 229325094</t>
  </si>
  <si>
    <t>დაბა თიანეთი, რუსთაველის ქ. #1</t>
  </si>
  <si>
    <t>73.05.34.321</t>
  </si>
  <si>
    <t>სსიპ თიანეთის მუნიციპალიტეტი 232388378</t>
  </si>
  <si>
    <t>სტეფანწმინდა</t>
  </si>
  <si>
    <t>შპს რუმს ჰოტელს ლაბი 404676169</t>
  </si>
  <si>
    <t>ქ. ქარელი, თამარ მეფის ქ.</t>
  </si>
  <si>
    <t>68.10.45.661</t>
  </si>
  <si>
    <t>ა(ა)იპ ქარელის მუნიციპალიტეტის კულტურისა და ხელოვნების დაწესებულებების გაერთიანება 440887649</t>
  </si>
  <si>
    <t>ქ. კასპი, მერაბ კოსტავას ქ. #1</t>
  </si>
  <si>
    <t>67.01.35.002</t>
  </si>
  <si>
    <t>ა(ა)იპ კულტურისა და სახელოვნებო სკოლების დაწესებულებების გაერთიანება 432549218</t>
  </si>
  <si>
    <t>ქ. ხაშური, თამარ მეფის #1</t>
  </si>
  <si>
    <t>69.08.58.260.01.501</t>
  </si>
  <si>
    <t>ა(ა)იპ ხაშურის მუნიციპალიტეტის სკოლისგარეშე სახელოვნებო საგანმანათლებლო დაწესებულებების სამუსიკო სკოლების გაერთიანება გაერთიანება 443864267</t>
  </si>
  <si>
    <t>ქ. ახმეტა, გიორგი ჭანტურიას ქ. #1</t>
  </si>
  <si>
    <t>50.04.43.114</t>
  </si>
  <si>
    <t>ა(ა)იპ ახმეტის მუნიციპალიტეტის კულტურის ცენტრი 224631423</t>
  </si>
  <si>
    <t>ქ. თელავი, ერეკლე მეორეს გამზ. #7</t>
  </si>
  <si>
    <t>53.20.41.028</t>
  </si>
  <si>
    <t>სსიპ ქ. თელავის ვაჟა ფშაველას სახელობის პროფესიული სახელმწიფო დრამატული თეატრი 231169641</t>
  </si>
  <si>
    <t>ქ. გურჯაანი, თამარ მეფის ქ. #16</t>
  </si>
  <si>
    <t>51.01.60.094</t>
  </si>
  <si>
    <t>ა(ა)იპ გურჯაანის მუნიციპალური კულტურის ცენტრი 227767841</t>
  </si>
  <si>
    <t xml:space="preserve">ქ. ლაგოდეხი, წმინდა ნინოს ქ. </t>
  </si>
  <si>
    <t>54.01.54.057</t>
  </si>
  <si>
    <t>ა(ა)იპ ლაგოდეხის მუნიციპალიტეტის კულტურის, სპორტისა და ახალგაზრდობის საქმეთა განვითარების ცენტრი 433105702</t>
  </si>
  <si>
    <t>ქ. ყვარელი, ჭავჭავაძის ქ. #107</t>
  </si>
  <si>
    <t>57.06.54.483</t>
  </si>
  <si>
    <t>სსიპ ყვარლის მუნიციპალიტეტი 241578574</t>
  </si>
  <si>
    <t>ქ. დედოფლისწყარო, კოსტავას ქ. #1</t>
  </si>
  <si>
    <t>52.08.34.017</t>
  </si>
  <si>
    <t>ა(ა)იპ დედოფლისწყაროს მუნიციპალიტეტის კულტურის, სპორტისა და ახალგაზრდობის ცენტრი 428531092</t>
  </si>
  <si>
    <t>ქ. სიღნაღი, აღმაშენებლის ქ. #4</t>
  </si>
  <si>
    <t>56.14.42.068</t>
  </si>
  <si>
    <t>შპს ალფა 208143285</t>
  </si>
  <si>
    <t>ქ. საგარეჯო, აღმაშენებლის ქ. #13</t>
  </si>
  <si>
    <t>55.12.58.033</t>
  </si>
  <si>
    <t>ა(ა)იპ კულტურის ობიექტების გაერთიანება 238156035</t>
  </si>
  <si>
    <t>ქ. გარდაბანი, დ. აღმაშენებლის ქ. #70</t>
  </si>
  <si>
    <t>81.15.16.216</t>
  </si>
  <si>
    <t>სსიპ გარდაბნის მუნიციპალიტეტი 226573204</t>
  </si>
  <si>
    <t>ქ. რუსთავი, ფიროსმანის ქ. #7</t>
  </si>
  <si>
    <t>02.05.07.335</t>
  </si>
  <si>
    <t>ა(ა)იპ რუსთავის გიგა ლორთქიფანიძის სახელობის პროფესიული მუნიციპალური დრამატული თეატრი 416298786</t>
  </si>
  <si>
    <t>ქ. თეთრიწყარო, თამარ მეფის ქ. #34</t>
  </si>
  <si>
    <t>84.01.38.043</t>
  </si>
  <si>
    <t>სსიპ თეთრიწყაროს მუნიციპალიტეტი 230869254</t>
  </si>
  <si>
    <t>წალკა</t>
  </si>
  <si>
    <t>85.25.21.527</t>
  </si>
  <si>
    <t>შპს კასს ლენდი 404568605</t>
  </si>
  <si>
    <t>ქ. ცაგერი, შოთა რუსთაველის ქ. #43</t>
  </si>
  <si>
    <t>89.03.23.006</t>
  </si>
  <si>
    <t>სსიპ ცაგერის მუნიციპალიტეტი 242574460</t>
  </si>
  <si>
    <t>დაბა ლენტეხი, სტალინის ქ. #1</t>
  </si>
  <si>
    <t>87.04.24.273</t>
  </si>
  <si>
    <t>სსიპ ლენტეხის მუნიციპალიტეტი 234065560</t>
  </si>
  <si>
    <t>ქ. ონი, კახაბერის ქ. #4</t>
  </si>
  <si>
    <t>88.18.25.073</t>
  </si>
  <si>
    <t>ა(ა)იპ ონის მუნიციპალიტეტის გიგა ჯაფარიძის სახელობის კულტურის სახლი 237978337</t>
  </si>
  <si>
    <t>ქ. ამბროლაური, კოსტავას ქ. #36</t>
  </si>
  <si>
    <t>86.19.26.013</t>
  </si>
  <si>
    <t>ა(ა)იპ ამბროლაურის კულტურის ცენტრი 422990357</t>
  </si>
  <si>
    <t>ქ. მარნეული, რუსთაველის ქ. #108</t>
  </si>
  <si>
    <t>83.02.19.044</t>
  </si>
  <si>
    <t>ა(ა)იპ მარნეულის მუნიციპალიტეტის კულტურის საკლუბო, საბიბლიოთეკო და სამუზეუმო გაერთიანება (კულტურის ცენტრი) 234233497</t>
  </si>
  <si>
    <t>ქ. ბოლნისი, სულხან-საბა ორბელიანის ქ. #108</t>
  </si>
  <si>
    <t>80.06.64.054</t>
  </si>
  <si>
    <t>ა(ა)იპ ბოლნისის მუნიციპალიტეტის კულტურის ცენტრი 225396238</t>
  </si>
  <si>
    <t>ქ. დმანისი, წმინდა ნინოს ქ. #56</t>
  </si>
  <si>
    <t>82.01.46.081</t>
  </si>
  <si>
    <t>სსიპ ზინაიდა კვერენჩხილაძის სახელობის დმანისის პროფესიული სახელმწიფო დრამატული თეატრი 228926400</t>
  </si>
  <si>
    <t>ქ. კასპი, დავით აღმაშენებლის ქუჩაზე</t>
  </si>
  <si>
    <t>67.01.33.232</t>
  </si>
  <si>
    <t>დაბა ჩხოროწყუ, დ. აღმაშენებლის ქ. #2</t>
  </si>
  <si>
    <t>46.02.31.059</t>
  </si>
  <si>
    <t>ა(ა)იპ ჩხოროწყუს მუნიციპალიტეტის ისტორიული მუზეუმი 242272303</t>
  </si>
  <si>
    <t>ქ. ზუგდიდი, ბ. ჯანაშიას ქ. #12</t>
  </si>
  <si>
    <t>43.31.62.578</t>
  </si>
  <si>
    <t>ა(ა)იპ ზუგდიდის მუნიციპალიტეტის - ხელოვნებისა და კულტურის განვითარების ცენტრი 420427032</t>
  </si>
  <si>
    <t>დაბა მესტია, იოსელიანის ქ. #7</t>
  </si>
  <si>
    <t>42.06.49.955</t>
  </si>
  <si>
    <t>სსიპ საქართველოს ეროვნული მუზეუმი 204468664</t>
  </si>
  <si>
    <t>ქ. ფოთი, გურიის ქ. #209</t>
  </si>
  <si>
    <t>04.02.11.233</t>
  </si>
  <si>
    <t>შპს სათნო 215110252</t>
  </si>
  <si>
    <t>ქ. სენაკი, ჭავჭავაძის ქ. #101</t>
  </si>
  <si>
    <t>44.01.31.091</t>
  </si>
  <si>
    <t>სსიპ სენაკის აკაკი ხორავას სახელობის პროფესიული სახელმწიფო დრამატული თეატრი 239860147</t>
  </si>
  <si>
    <t>ქ. ხობი, ცოტნე დადიანის ქ. #187</t>
  </si>
  <si>
    <t>45.21.25.034</t>
  </si>
  <si>
    <t>ა(ა)იპ ხობის მუნიციპალიტეტის კულტურულ-საგანმანათლებლო საზოგადოებრივი ცენტრი 444550479</t>
  </si>
  <si>
    <t>ქ. მარტვილი, თავისუფლების ქ. #7</t>
  </si>
  <si>
    <t>41.09.03.166.01.500; 41.09.03.166.01.501; 41.09.03.166.01.502;</t>
  </si>
  <si>
    <t>ა(ა)იპ მარტვილის მუნიციპალიტეტის კულტურისა და ახალგაზრდობის განვითარების ცენტრი 235447575</t>
  </si>
  <si>
    <t>ქ. აბაშა, უ. კაჭარავას 1. #6</t>
  </si>
  <si>
    <t>40.01.34.006</t>
  </si>
  <si>
    <t>ა(ა)იპ აბაშის მუნიციპალიტეტის კულტურისა და ხელოვნების განვითარების ცენტრი 422430480</t>
  </si>
  <si>
    <t>ქ. ზესტაფონი, საქარხნოს ქ.</t>
  </si>
  <si>
    <t>32.10.46.064</t>
  </si>
  <si>
    <t>ა(ა)იპ ზესტაფონის მუნიციპალიტეტთან არსებული კულტურისა და შემოქმედების ცენტრი 230093270</t>
  </si>
  <si>
    <t>ქ. თერჯოლა, ჭანტურიძის ქ. #7</t>
  </si>
  <si>
    <t>33.09.36.103</t>
  </si>
  <si>
    <t>ა(ა)იპ თერჯოლის სახელოვნებო განათლების, კულტურისა და ტურიზმის მუნიციპალური ცენტრი 231949381</t>
  </si>
  <si>
    <t>ქ. ტყიბული, კ. ლომაძეს მოედანი #5</t>
  </si>
  <si>
    <t>39.01.24.077</t>
  </si>
  <si>
    <t>ა(ა)იპ ტყიბულის მუნიციპალიტეტის კულტურის ობიექტების გაერთიანება 219637917</t>
  </si>
  <si>
    <t>ქ. სამტრედია, რუსთაველის ქ.</t>
  </si>
  <si>
    <t>34.08.56.538</t>
  </si>
  <si>
    <t>ა(ა)იპ სამტრედიის მუნიციპალიტეტის ეროსი მანჯგალაძის სახელობის კულტურის ცენტრი 238774830</t>
  </si>
  <si>
    <t>ქ. ხონი, პოლიკარპე კაკაბაძის ქ. #15</t>
  </si>
  <si>
    <t>37.07.38.017</t>
  </si>
  <si>
    <t>ა(ა)იპ იპოლიტე ხვიჩიას სახელობის ხონის კულტურის ცენტრი 244969646</t>
  </si>
  <si>
    <t>ქ. წყალტუბო, რუსთაველის ქ. #23</t>
  </si>
  <si>
    <t>29.08.33.033</t>
  </si>
  <si>
    <t>სს საქართველოს სასტუმროები და სპა 404381414</t>
  </si>
  <si>
    <t>ქ. ქუთაისი, მოედანი დ. აღმაშენებელი #1</t>
  </si>
  <si>
    <t>03.03.21.177</t>
  </si>
  <si>
    <t>სსიპ ქ. ქუთაისის ლადო მესხიშვილის სახელობის პროფესიული სახელმწიფო დრამატული თეატრი 212698473</t>
  </si>
  <si>
    <t>ქ. ვანი, ქუჩა სოლომონ მე-2 #4</t>
  </si>
  <si>
    <t>31.01.29.197</t>
  </si>
  <si>
    <t>ა(ა)იპ ვანის მუნიციპალიტეტის კულტურული ღონისძიებების ორგანიზებისა და მართვის ცენტრი 229658625</t>
  </si>
  <si>
    <t>ქ. ბაღდათი, შოთა რუსთაველის ქ. #33</t>
  </si>
  <si>
    <t>30.11.33.151</t>
  </si>
  <si>
    <t>ა(ა)იპ ბაღდათის მუნიციპალიტეტის სკოლამდელი და სკოლის გარეშე დაწესებულებათა გაერთიანება 425054656</t>
  </si>
  <si>
    <t>ქ. თბილისი, ბარნოვის ქ. #92</t>
  </si>
  <si>
    <t>01.14.11.033.006</t>
  </si>
  <si>
    <t>შპს ბესტ უესტერნი ბარნოვზე 405272770</t>
  </si>
  <si>
    <t>ქ. ლანჩხუთი, ეგნატე ნინოშვილის ქ. #60</t>
  </si>
  <si>
    <t>27.06.51.020.01.514</t>
  </si>
  <si>
    <t>მამუკა კუნჭულია 26001001987</t>
  </si>
  <si>
    <t>ქ. ოზურგეთი, ჭავჭავაძის ქ. #1</t>
  </si>
  <si>
    <t>26.26.47.124</t>
  </si>
  <si>
    <t>სსიპ ქ. ოზურგეთის ალექსანდრე წუწუნავას სახელობის სახელმწიფო დრამატული თეატრი 237100070</t>
  </si>
  <si>
    <t>დაბა ჩოხატაური, ნ. დუმბაძის ქ. #20ა</t>
  </si>
  <si>
    <t>28.01.21.166</t>
  </si>
  <si>
    <t>ა(ა)იპ ჩოხატაურის მუნიციპალიტეტის კულტურის ცენტრი 242008803</t>
  </si>
  <si>
    <t>დ. ხარაგაული, სოლომონ მეფის ქ. #12</t>
  </si>
  <si>
    <t>36.01.31.098</t>
  </si>
  <si>
    <t>ა(ა)იპ კულტურის და ხელოვნების ცენტრი 443569559</t>
  </si>
  <si>
    <t>ქ. ჭიათურა, გ. თხელიძის ქ. #5</t>
  </si>
  <si>
    <t>38.10.37.222</t>
  </si>
  <si>
    <t>სსიპ ჭიათურის მუნიციპალიტეტის კულტურის ცენტრი 215600419</t>
  </si>
  <si>
    <t>ქ. საჩხერე, თავისუფლების ქ. #1</t>
  </si>
  <si>
    <t>35.01.44.067</t>
  </si>
  <si>
    <t>ა(ა)იპ საჩხერის ობოლა ციმაკურიძის სახელობის კულტურის ცენტრი 239396337</t>
  </si>
  <si>
    <t>ქ. თბილისი, ვ. ფშაველას გამზ. 1</t>
  </si>
  <si>
    <t>01.10.14.005.027</t>
  </si>
  <si>
    <t>სსიპ საქართველოს ეროვნული არქივი 211358957</t>
  </si>
  <si>
    <t>05.30.2012</t>
  </si>
  <si>
    <t>შპს კანცლერი</t>
  </si>
  <si>
    <t>215135191</t>
  </si>
  <si>
    <t>შტამპის ღირებულება</t>
  </si>
  <si>
    <t>09.01.2016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</si>
  <si>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</si>
  <si>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</si>
  <si>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</si>
  <si>
    <t>შპს თეგეტა მოტორსი</t>
  </si>
  <si>
    <t>ა/ტ შეკეთება</t>
  </si>
  <si>
    <t>06/30/2021</t>
  </si>
  <si>
    <t>სს ჰიუნდაი ავტო საქართველო</t>
  </si>
  <si>
    <t>204478948</t>
  </si>
  <si>
    <t>ავტოტექმომსახურება</t>
  </si>
  <si>
    <t>11/30/2021</t>
  </si>
  <si>
    <t>შპს მაგისტრი</t>
  </si>
  <si>
    <t>205042130</t>
  </si>
  <si>
    <t>კაბელი</t>
  </si>
  <si>
    <t>08.15.2012</t>
  </si>
  <si>
    <t>ჩიტრეკაშვილი გიორგი</t>
  </si>
  <si>
    <t>12001008929</t>
  </si>
  <si>
    <t>ა/ტ მომსახურეობა</t>
  </si>
  <si>
    <t>დეკანოზიშვილი ზურაბი</t>
  </si>
  <si>
    <t>12001031537</t>
  </si>
  <si>
    <t>05.24.2014</t>
  </si>
  <si>
    <t>შპს „ელიტა ბურჯი“</t>
  </si>
  <si>
    <t>206120437</t>
  </si>
  <si>
    <t>სასცენო მოწყობილობით მომსახურება</t>
  </si>
  <si>
    <t>08.10.2012</t>
  </si>
  <si>
    <t>PORTEK IC VE DIS TICARET MURAT KAHR IMAN</t>
  </si>
  <si>
    <t>მაისურების მოწოდება</t>
  </si>
  <si>
    <t>08.18.2012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</si>
  <si>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</si>
  <si>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</si>
  <si>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08.24.2012</t>
  </si>
  <si>
    <t>შპს ერგი პლიუსი</t>
  </si>
  <si>
    <t>ბეჭედი და ფაქსი</t>
  </si>
  <si>
    <t>09.05.2012</t>
  </si>
  <si>
    <t>TMD Holdings, LLC</t>
  </si>
  <si>
    <t>დისკების მოწოდება</t>
  </si>
  <si>
    <t>09.25.2012</t>
  </si>
  <si>
    <t>YALCIN TRANS ULUS NAK</t>
  </si>
  <si>
    <t>ბუშტები, მაისურები</t>
  </si>
  <si>
    <t>09.20.2012</t>
  </si>
  <si>
    <t xml:space="preserve">შპს პოლიგრაფ ექსტრა </t>
  </si>
  <si>
    <t>404957070</t>
  </si>
  <si>
    <t>ბეჭდვითი მომსახურეობა</t>
  </si>
  <si>
    <t>10.05.2012</t>
  </si>
  <si>
    <t>Shanghai ZhinQun Trading Co. LTD</t>
  </si>
  <si>
    <t>სილიკონის სამაჯურები</t>
  </si>
  <si>
    <t>06.26.2014</t>
  </si>
  <si>
    <t>შპს რუსთაველი ფროფერთი</t>
  </si>
  <si>
    <t>404406166</t>
  </si>
  <si>
    <t>ოფისის იჯარა</t>
  </si>
  <si>
    <t>06.21.2014</t>
  </si>
  <si>
    <t>საფარიძე გივი</t>
  </si>
  <si>
    <t>61006059524</t>
  </si>
  <si>
    <t>შპს ბატავტომობილე</t>
  </si>
  <si>
    <t>445408032</t>
  </si>
  <si>
    <t>შპს გიგანტი</t>
  </si>
  <si>
    <t>245433892</t>
  </si>
  <si>
    <t>ბერიძე რუსლან</t>
  </si>
  <si>
    <t>61006041123</t>
  </si>
  <si>
    <t>ბერიძე მალხაზ</t>
  </si>
  <si>
    <t>61007004472</t>
  </si>
  <si>
    <t>შპს სახლი ძველ ბათუმში</t>
  </si>
  <si>
    <t>445433610</t>
  </si>
  <si>
    <t>ფართის იჯარა</t>
  </si>
  <si>
    <t>08.01.2012</t>
  </si>
  <si>
    <t>ყაველაშვილი ნოდარი</t>
  </si>
  <si>
    <t>62007003108</t>
  </si>
  <si>
    <t>06.24.2012</t>
  </si>
  <si>
    <t>ირინა თავაძე</t>
  </si>
  <si>
    <t>სიების დაზუსტება</t>
  </si>
  <si>
    <t>06.23.2012</t>
  </si>
  <si>
    <t>რეზო ბექაური</t>
  </si>
  <si>
    <t>ანზორ ბედოიძე</t>
  </si>
  <si>
    <t>ნოდარ ბერიძე</t>
  </si>
  <si>
    <t>გიგა ზოიძე</t>
  </si>
  <si>
    <t>ანზორ არჯევანიძე</t>
  </si>
  <si>
    <t>ზაზა გვიანიძე</t>
  </si>
  <si>
    <t>მელანო შარაბიძე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</si>
  <si>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</si>
  <si>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</si>
  <si>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</si>
  <si>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</si>
  <si>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</si>
  <si>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</si>
  <si>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</si>
  <si>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</si>
  <si>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</si>
  <si>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</si>
  <si>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06.25.2012</t>
  </si>
  <si>
    <t>ნოდარ ცეცხლაძე</t>
  </si>
  <si>
    <t>61009023503</t>
  </si>
  <si>
    <t>დალი ხოზრევანიძე</t>
  </si>
  <si>
    <t>06.28.2012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</si>
  <si>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</si>
  <si>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</si>
  <si>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</si>
  <si>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</si>
  <si>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</si>
  <si>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</si>
  <si>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</si>
  <si>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</si>
  <si>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</si>
  <si>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</si>
  <si>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</si>
  <si>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</si>
  <si>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</si>
  <si>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</si>
  <si>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</si>
  <si>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</si>
  <si>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</si>
  <si>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</si>
  <si>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</si>
  <si>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</si>
  <si>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</si>
  <si>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</si>
  <si>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ბაირამოვი მეითა</t>
  </si>
  <si>
    <t>43001005510</t>
  </si>
  <si>
    <t>ჩიტორელიძე კობა</t>
  </si>
  <si>
    <t>18001002161</t>
  </si>
  <si>
    <t>ბენიძე გივი</t>
  </si>
  <si>
    <t>62001004482</t>
  </si>
  <si>
    <t>06.29.2012</t>
  </si>
  <si>
    <t>ეკატერინე ზოიძე</t>
  </si>
  <si>
    <t>61009007589</t>
  </si>
  <si>
    <t>06.05.2012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</si>
  <si>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</si>
  <si>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</si>
  <si>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</si>
  <si>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</si>
  <si>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</si>
  <si>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</si>
  <si>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</si>
  <si>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</si>
  <si>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</si>
  <si>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</si>
  <si>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</si>
  <si>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</si>
  <si>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</si>
  <si>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</si>
  <si>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ბაშარული იოსებ</t>
  </si>
  <si>
    <t>01025004372</t>
  </si>
  <si>
    <t>რიჟავაძე ბესიკ</t>
  </si>
  <si>
    <t>საპენსიო ფონდიდან დაბრუნებული თანხები</t>
  </si>
  <si>
    <t>რიჟვაძე ზაური</t>
  </si>
  <si>
    <t>სალხინაშვილი ციცინო</t>
  </si>
  <si>
    <t>01008004950</t>
  </si>
  <si>
    <t>ვარდანაშვილი ნინო</t>
  </si>
  <si>
    <t>01010001278</t>
  </si>
  <si>
    <t>არაბიძე ელისო</t>
  </si>
  <si>
    <t>18001060577</t>
  </si>
  <si>
    <t>ვანაძე თამაზ</t>
  </si>
  <si>
    <t>61009011893</t>
  </si>
  <si>
    <t>ღამბაშიძე რაინდი</t>
  </si>
  <si>
    <t>18001020679</t>
  </si>
  <si>
    <t>სარალიძე მურმან</t>
  </si>
  <si>
    <t>54001021067</t>
  </si>
  <si>
    <t>10.18.2019</t>
  </si>
  <si>
    <t>გახრამან ემინოვი</t>
  </si>
  <si>
    <t>28001093528</t>
  </si>
  <si>
    <t>მირანდა მურვანიძე</t>
  </si>
  <si>
    <t>თეა ასანაშვილი</t>
  </si>
  <si>
    <t>13.08.2012</t>
  </si>
  <si>
    <t>ნიკოლოზ მესაბლიშვილი</t>
  </si>
  <si>
    <t>ფოლადაშვილი სვეტლანა</t>
  </si>
  <si>
    <t>01013013356</t>
  </si>
  <si>
    <t>08.13.2012</t>
  </si>
  <si>
    <t>გვრიტიშვილი ელეონორა</t>
  </si>
  <si>
    <t>01008010173</t>
  </si>
  <si>
    <t>08.09.2012</t>
  </si>
  <si>
    <t>ნაკუდაიძე ბელა</t>
  </si>
  <si>
    <t>31001014526</t>
  </si>
  <si>
    <t>09.30.2012</t>
  </si>
  <si>
    <t>კორძაძე ლიდა</t>
  </si>
  <si>
    <t>37001009073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</si>
  <si>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</si>
  <si>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</si>
  <si>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</si>
  <si>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</si>
  <si>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</si>
  <si>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</si>
  <si>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</si>
  <si>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</si>
  <si>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09.01.2012</t>
  </si>
  <si>
    <t>ჯანბერიძე ქეთევან</t>
  </si>
  <si>
    <t>01025007106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</si>
  <si>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</si>
  <si>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</si>
  <si>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</si>
  <si>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</si>
  <si>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</si>
  <si>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</si>
  <si>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</si>
  <si>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</si>
  <si>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</si>
  <si>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</si>
  <si>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</si>
  <si>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თამაზ ქათამაძე</t>
  </si>
  <si>
    <t>61006017766</t>
  </si>
  <si>
    <t>10/31/2020</t>
  </si>
  <si>
    <t>სუირი ჩიდილიან</t>
  </si>
  <si>
    <t>52001013662</t>
  </si>
  <si>
    <t>მგელაძე ვალიკო</t>
  </si>
  <si>
    <t>ია ტერტერაშვილი</t>
  </si>
  <si>
    <t>ხოჯუა როზა</t>
  </si>
  <si>
    <t>01008020190</t>
  </si>
  <si>
    <t>08/18/2020</t>
  </si>
  <si>
    <t>მანუჩარი ტატურაშვილი</t>
  </si>
  <si>
    <t>05001000393</t>
  </si>
  <si>
    <t>ადამურ ბერიშვილი</t>
  </si>
  <si>
    <t>ჯიმშერი მამედოვი</t>
  </si>
  <si>
    <t>09.18.2012</t>
  </si>
  <si>
    <t>ფიფია მარინე</t>
  </si>
  <si>
    <t>19001094964</t>
  </si>
  <si>
    <t>კორდინატორის მომსახურება</t>
  </si>
  <si>
    <t>09.24.2012</t>
  </si>
  <si>
    <t>შენგელია ლერი</t>
  </si>
  <si>
    <t>62006007723</t>
  </si>
  <si>
    <t>12/30/2023</t>
  </si>
  <si>
    <t>შპს ჯეოვოისი</t>
  </si>
  <si>
    <t>406046844</t>
  </si>
  <si>
    <t>გახმოვანების აპარატურის მომსახურება</t>
  </si>
  <si>
    <t>შპს ალფა სტუდიო</t>
  </si>
  <si>
    <t>404452800</t>
  </si>
  <si>
    <t>გენერატორით, სატელევიზიო და მხატვრული განათებით მომსახურება</t>
  </si>
  <si>
    <t>შპს ლუმა დეველოპმენტ</t>
  </si>
  <si>
    <t>406106155</t>
  </si>
  <si>
    <t>სცენის და სხვა დეკორაციების მოწყობა</t>
  </si>
  <si>
    <t>12/31/2023</t>
  </si>
  <si>
    <t>მზია შვანგირაძე</t>
  </si>
  <si>
    <t>01016003506</t>
  </si>
  <si>
    <t>სანოტარო მომსახურება</t>
  </si>
  <si>
    <t>შპს TV პროექტი</t>
  </si>
  <si>
    <t>400046179</t>
  </si>
  <si>
    <t>ვიდეო გადაღების და პირდაპირი ეთერის უზრუნველყოფა</t>
  </si>
  <si>
    <t>ა(ა)იპ კულტურის და ხელოვნების ცენტრი</t>
  </si>
  <si>
    <t>443569559</t>
  </si>
  <si>
    <t>ფართის დათმობა</t>
  </si>
  <si>
    <t>12/20/2023</t>
  </si>
  <si>
    <t>შპს თი აი ეი ჯი აუდიტესკორტი</t>
  </si>
  <si>
    <t>აუდიტორული მომსახურება</t>
  </si>
  <si>
    <t>გრძელიშვილი</t>
  </si>
  <si>
    <t>შეხვედრები უნგრეთის მთავრობის და პრალამენტის წევრებთან</t>
  </si>
  <si>
    <t>4 დღე</t>
  </si>
  <si>
    <t>ბუდაპეშტი, უნგრეთი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</si>
</sst>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</numFmts>
  <fonts count="42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9"/>
      <name val="Sylfaen"/>
      <family val="1"/>
    </font>
    <font>
      <sz val="10"/>
      <name val="AcadNusx"/>
    </font>
    <font>
      <sz val="10"/>
      <name val="Arial"/>
      <family val="2"/>
    </font>
    <font>
      <b/>
      <sz val="14"/>
      <name val="Arial"/>
      <family val="2"/>
    </font>
    <font>
      <b/>
      <sz val="9"/>
      <name val="Sylfaen"/>
      <family val="1"/>
    </font>
    <font>
      <sz val="11"/>
      <name val="Sylfaen"/>
      <family val="1"/>
    </font>
    <font>
      <sz val="10"/>
      <name val="Sylfaen"/>
      <family val="2"/>
      <scheme val="minor"/>
    </font>
    <font>
      <sz val="12"/>
      <name val="Sylfaen"/>
      <family val="1"/>
    </font>
    <font>
      <b/>
      <sz val="11"/>
      <name val="Sylfaen"/>
      <family val="1"/>
    </font>
    <font>
      <b/>
      <sz val="8"/>
      <name val="Sylfaen"/>
      <family val="1"/>
    </font>
    <font>
      <sz val="10"/>
      <color theme="1"/>
      <name val="Sylfaen"/>
      <family val="1"/>
      <scheme val="minor"/>
    </font>
    <font>
      <sz val="9"/>
      <color theme="1"/>
      <name val="Sylfaen"/>
      <family val="1"/>
      <scheme val="minor"/>
    </font>
    <font>
      <sz val="9"/>
      <color theme="1"/>
      <name val="Sylfaen"/>
      <family val="1"/>
    </font>
    <font>
      <sz val="9"/>
      <name val="Arial"/>
      <family val="2"/>
    </font>
    <font>
      <sz val="10"/>
      <name val="Sylfaen"/>
      <family val="1"/>
      <scheme val="major"/>
    </font>
    <font>
      <sz val="9"/>
      <color rgb="FF212529"/>
      <name val="BPGDejaVuSans"/>
    </font>
    <font>
      <sz val="10"/>
      <color indexed="8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1">
    <xf numFmtId="0" fontId="0" fillId="0" borderId="0" xfId="0"/>
    <xf numFmtId="0" fontId="16" fillId="0" borderId="0" xfId="0" applyFont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20" fillId="2" borderId="1" xfId="1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left" vertical="center" wrapText="1" indent="1"/>
    </xf>
    <xf numFmtId="0" fontId="16" fillId="2" borderId="1" xfId="1" applyFont="1" applyFill="1" applyBorder="1" applyAlignment="1">
      <alignment horizontal="left" vertical="center" wrapText="1" indent="1"/>
    </xf>
    <xf numFmtId="0" fontId="16" fillId="2" borderId="1" xfId="1" applyFont="1" applyFill="1" applyBorder="1" applyAlignment="1">
      <alignment horizontal="left" vertical="center" wrapText="1" indent="2"/>
    </xf>
    <xf numFmtId="0" fontId="16" fillId="2" borderId="1" xfId="1" applyFont="1" applyFill="1" applyBorder="1" applyAlignment="1">
      <alignment horizontal="left" vertical="center" wrapText="1" indent="3"/>
    </xf>
    <xf numFmtId="0" fontId="16" fillId="2" borderId="1" xfId="1" applyFont="1" applyFill="1" applyBorder="1" applyAlignment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Protection="1">
      <protection locked="0"/>
    </xf>
    <xf numFmtId="0" fontId="17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 indent="1"/>
      <protection locked="0"/>
    </xf>
    <xf numFmtId="0" fontId="20" fillId="0" borderId="0" xfId="0" applyFont="1" applyAlignment="1" applyProtection="1">
      <alignment horizontal="left" vertical="center" inden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Border="1" applyAlignment="1" applyProtection="1">
      <alignment horizontal="right" vertical="top"/>
      <protection locked="0"/>
    </xf>
    <xf numFmtId="166" fontId="16" fillId="0" borderId="1" xfId="2" applyNumberFormat="1" applyFont="1" applyBorder="1" applyAlignment="1" applyProtection="1">
      <alignment horizontal="right" vertical="center"/>
      <protection locked="0"/>
    </xf>
    <xf numFmtId="167" fontId="16" fillId="0" borderId="1" xfId="2" applyNumberFormat="1" applyFont="1" applyBorder="1" applyAlignment="1" applyProtection="1">
      <alignment horizontal="right" vertical="center"/>
      <protection locked="0"/>
    </xf>
    <xf numFmtId="4" fontId="16" fillId="0" borderId="1" xfId="2" applyNumberFormat="1" applyFont="1" applyBorder="1" applyAlignment="1" applyProtection="1">
      <alignment horizontal="right" vertical="center"/>
      <protection locked="0"/>
    </xf>
    <xf numFmtId="165" fontId="16" fillId="0" borderId="1" xfId="2" applyNumberFormat="1" applyFont="1" applyBorder="1" applyAlignment="1" applyProtection="1">
      <alignment horizontal="right" vertical="center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" xfId="2" applyFont="1" applyBorder="1" applyAlignment="1">
      <alignment horizontal="left" vertical="top" indent="1"/>
    </xf>
    <xf numFmtId="0" fontId="16" fillId="0" borderId="1" xfId="2" applyFont="1" applyBorder="1" applyAlignment="1">
      <alignment horizontal="left" vertical="center" wrapText="1" indent="2"/>
    </xf>
    <xf numFmtId="0" fontId="20" fillId="2" borderId="5" xfId="1" applyFont="1" applyFill="1" applyBorder="1" applyAlignment="1">
      <alignment horizontal="left" vertical="center" wrapText="1"/>
    </xf>
    <xf numFmtId="0" fontId="16" fillId="0" borderId="5" xfId="3" applyFont="1" applyBorder="1" applyAlignment="1">
      <alignment horizontal="left" vertical="center" inden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indent="1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indent="1"/>
    </xf>
    <xf numFmtId="15" fontId="0" fillId="0" borderId="0" xfId="0" applyNumberFormat="1"/>
    <xf numFmtId="0" fontId="17" fillId="0" borderId="0" xfId="4" applyFont="1" applyAlignment="1">
      <alignment vertical="center"/>
    </xf>
    <xf numFmtId="0" fontId="15" fillId="0" borderId="0" xfId="0" applyFont="1"/>
    <xf numFmtId="0" fontId="16" fillId="0" borderId="0" xfId="1" applyFont="1" applyAlignment="1" applyProtection="1">
      <alignment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0" fillId="4" borderId="0" xfId="0" applyFont="1" applyFill="1"/>
    <xf numFmtId="0" fontId="16" fillId="4" borderId="0" xfId="0" applyFont="1" applyFill="1"/>
    <xf numFmtId="0" fontId="16" fillId="4" borderId="0" xfId="1" applyFont="1" applyFill="1" applyAlignment="1">
      <alignment vertical="center"/>
    </xf>
    <xf numFmtId="3" fontId="20" fillId="4" borderId="1" xfId="1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3" fontId="20" fillId="4" borderId="1" xfId="1" applyNumberFormat="1" applyFont="1" applyFill="1" applyBorder="1" applyAlignment="1">
      <alignment horizontal="right" vertical="center"/>
    </xf>
    <xf numFmtId="3" fontId="16" fillId="4" borderId="1" xfId="1" applyNumberFormat="1" applyFont="1" applyFill="1" applyBorder="1" applyAlignment="1">
      <alignment horizontal="right" vertical="center" wrapText="1"/>
    </xf>
    <xf numFmtId="3" fontId="20" fillId="4" borderId="1" xfId="1" applyNumberFormat="1" applyFont="1" applyFill="1" applyBorder="1" applyAlignment="1">
      <alignment horizontal="right" vertical="center" wrapText="1"/>
    </xf>
    <xf numFmtId="0" fontId="20" fillId="4" borderId="1" xfId="0" applyFont="1" applyFill="1" applyBorder="1"/>
    <xf numFmtId="3" fontId="20" fillId="4" borderId="1" xfId="0" applyNumberFormat="1" applyFont="1" applyFill="1" applyBorder="1"/>
    <xf numFmtId="0" fontId="20" fillId="0" borderId="1" xfId="1" applyFont="1" applyBorder="1" applyAlignment="1">
      <alignment horizontal="left" vertical="center" wrapText="1" indent="1"/>
    </xf>
    <xf numFmtId="0" fontId="16" fillId="0" borderId="1" xfId="1" applyFont="1" applyBorder="1" applyAlignment="1">
      <alignment horizontal="left" vertical="center" wrapText="1" indent="2"/>
    </xf>
    <xf numFmtId="3" fontId="20" fillId="5" borderId="1" xfId="1" applyNumberFormat="1" applyFont="1" applyFill="1" applyBorder="1" applyAlignment="1">
      <alignment horizontal="left" vertical="center" wrapText="1"/>
    </xf>
    <xf numFmtId="3" fontId="20" fillId="5" borderId="1" xfId="1" applyNumberFormat="1" applyFont="1" applyFill="1" applyBorder="1" applyAlignment="1">
      <alignment horizontal="center" vertical="center" wrapText="1"/>
    </xf>
    <xf numFmtId="0" fontId="16" fillId="5" borderId="0" xfId="1" applyFont="1" applyFill="1" applyProtection="1"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21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/>
      <protection locked="0"/>
    </xf>
    <xf numFmtId="0" fontId="16" fillId="5" borderId="0" xfId="0" applyFont="1" applyFill="1" applyProtection="1">
      <protection locked="0"/>
    </xf>
    <xf numFmtId="0" fontId="16" fillId="0" borderId="1" xfId="1" applyFont="1" applyBorder="1" applyAlignment="1">
      <alignment horizontal="left" vertical="center" wrapText="1" indent="3"/>
    </xf>
    <xf numFmtId="0" fontId="16" fillId="0" borderId="1" xfId="1" applyFont="1" applyBorder="1" applyAlignment="1">
      <alignment horizontal="left" vertical="center" wrapText="1" indent="1"/>
    </xf>
    <xf numFmtId="0" fontId="20" fillId="0" borderId="1" xfId="0" applyFont="1" applyBorder="1" applyProtection="1">
      <protection locked="0"/>
    </xf>
    <xf numFmtId="0" fontId="16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horizontal="right" vertical="center"/>
    </xf>
    <xf numFmtId="0" fontId="16" fillId="4" borderId="0" xfId="1" applyFont="1" applyFill="1" applyAlignment="1">
      <alignment horizontal="left" vertical="center"/>
    </xf>
    <xf numFmtId="0" fontId="16" fillId="4" borderId="0" xfId="0" applyFont="1" applyFill="1" applyProtection="1">
      <protection locked="0"/>
    </xf>
    <xf numFmtId="3" fontId="20" fillId="4" borderId="1" xfId="1" applyNumberFormat="1" applyFont="1" applyFill="1" applyBorder="1" applyAlignment="1">
      <alignment horizontal="left" vertical="center" wrapText="1"/>
    </xf>
    <xf numFmtId="0" fontId="16" fillId="4" borderId="1" xfId="0" applyFont="1" applyFill="1" applyBorder="1"/>
    <xf numFmtId="0" fontId="16" fillId="4" borderId="0" xfId="0" applyFont="1" applyFill="1" applyAlignment="1" applyProtection="1">
      <alignment horizontal="center" vertical="center"/>
      <protection locked="0"/>
    </xf>
    <xf numFmtId="0" fontId="16" fillId="4" borderId="0" xfId="3" applyFont="1" applyFill="1" applyAlignment="1" applyProtection="1">
      <alignment horizontal="center" vertical="center"/>
      <protection locked="0"/>
    </xf>
    <xf numFmtId="0" fontId="16" fillId="4" borderId="0" xfId="3" applyFont="1" applyFill="1"/>
    <xf numFmtId="0" fontId="16" fillId="4" borderId="3" xfId="0" applyFont="1" applyFill="1" applyBorder="1" applyAlignment="1">
      <alignment horizontal="left"/>
    </xf>
    <xf numFmtId="0" fontId="16" fillId="4" borderId="0" xfId="0" applyFont="1" applyFill="1" applyAlignment="1">
      <alignment horizontal="left"/>
    </xf>
    <xf numFmtId="0" fontId="16" fillId="4" borderId="1" xfId="2" applyFont="1" applyFill="1" applyBorder="1" applyAlignment="1">
      <alignment horizontal="right" vertical="top"/>
    </xf>
    <xf numFmtId="0" fontId="20" fillId="4" borderId="4" xfId="3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16" fillId="4" borderId="0" xfId="0" applyFont="1" applyFill="1" applyAlignment="1">
      <alignment horizontal="left" wrapText="1"/>
    </xf>
    <xf numFmtId="0" fontId="16" fillId="4" borderId="3" xfId="0" applyFont="1" applyFill="1" applyBorder="1" applyAlignment="1">
      <alignment horizontal="left" wrapText="1"/>
    </xf>
    <xf numFmtId="0" fontId="16" fillId="4" borderId="3" xfId="0" applyFont="1" applyFill="1" applyBorder="1"/>
    <xf numFmtId="0" fontId="20" fillId="4" borderId="3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4" borderId="3" xfId="1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4" borderId="5" xfId="4" applyFont="1" applyFill="1" applyBorder="1" applyAlignment="1">
      <alignment horizontal="center" vertical="center" wrapText="1"/>
    </xf>
    <xf numFmtId="0" fontId="19" fillId="4" borderId="1" xfId="4" applyFont="1" applyFill="1" applyBorder="1" applyAlignment="1">
      <alignment horizontal="center" vertical="center" wrapText="1"/>
    </xf>
    <xf numFmtId="0" fontId="15" fillId="4" borderId="0" xfId="0" applyFont="1" applyFill="1"/>
    <xf numFmtId="0" fontId="0" fillId="4" borderId="0" xfId="0" applyFill="1"/>
    <xf numFmtId="14" fontId="16" fillId="4" borderId="0" xfId="1" applyNumberFormat="1" applyFont="1" applyFill="1" applyAlignment="1">
      <alignment vertical="center"/>
    </xf>
    <xf numFmtId="14" fontId="16" fillId="4" borderId="0" xfId="1" applyNumberFormat="1" applyFont="1" applyFill="1" applyAlignment="1">
      <alignment horizontal="center" vertical="center"/>
    </xf>
    <xf numFmtId="0" fontId="11" fillId="4" borderId="0" xfId="1" applyFont="1" applyFill="1" applyAlignment="1">
      <alignment horizontal="left" vertical="center"/>
    </xf>
    <xf numFmtId="0" fontId="10" fillId="4" borderId="0" xfId="0" applyFont="1" applyFill="1"/>
    <xf numFmtId="0" fontId="0" fillId="4" borderId="0" xfId="0" applyFill="1" applyProtection="1">
      <protection locked="0"/>
    </xf>
    <xf numFmtId="14" fontId="16" fillId="0" borderId="0" xfId="1" applyNumberFormat="1" applyFont="1" applyAlignment="1">
      <alignment horizontal="center" vertical="center"/>
    </xf>
    <xf numFmtId="0" fontId="16" fillId="4" borderId="0" xfId="1" applyFont="1" applyFill="1" applyAlignment="1" applyProtection="1">
      <alignment vertical="center"/>
      <protection locked="0"/>
    </xf>
    <xf numFmtId="0" fontId="16" fillId="4" borderId="0" xfId="3" applyFont="1" applyFill="1" applyProtection="1">
      <protection locked="0"/>
    </xf>
    <xf numFmtId="0" fontId="16" fillId="4" borderId="0" xfId="1" applyFont="1" applyFill="1" applyProtection="1">
      <protection locked="0"/>
    </xf>
    <xf numFmtId="0" fontId="21" fillId="4" borderId="0" xfId="1" applyFont="1" applyFill="1" applyAlignment="1" applyProtection="1">
      <alignment horizontal="center" vertical="center" wrapText="1"/>
      <protection locked="0"/>
    </xf>
    <xf numFmtId="14" fontId="22" fillId="0" borderId="2" xfId="5" applyNumberFormat="1" applyFont="1" applyBorder="1" applyAlignment="1" applyProtection="1">
      <alignment wrapText="1"/>
      <protection locked="0"/>
    </xf>
    <xf numFmtId="14" fontId="20" fillId="0" borderId="0" xfId="0" applyNumberFormat="1" applyFont="1" applyAlignment="1">
      <alignment horizontal="center" vertical="center" wrapText="1"/>
    </xf>
    <xf numFmtId="0" fontId="16" fillId="4" borderId="0" xfId="1" applyFont="1" applyFill="1" applyAlignment="1" applyProtection="1">
      <alignment horizontal="center" vertical="center"/>
      <protection locked="0"/>
    </xf>
    <xf numFmtId="14" fontId="16" fillId="0" borderId="0" xfId="1" applyNumberFormat="1" applyFont="1" applyAlignment="1">
      <alignment horizontal="right" vertical="center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0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20" fillId="2" borderId="0" xfId="0" applyFont="1" applyFill="1" applyProtection="1">
      <protection locked="0"/>
    </xf>
    <xf numFmtId="0" fontId="15" fillId="2" borderId="0" xfId="0" applyFont="1" applyFill="1"/>
    <xf numFmtId="0" fontId="15" fillId="4" borderId="1" xfId="3" applyFont="1" applyFill="1" applyBorder="1" applyAlignment="1">
      <alignment horizontal="center" vertical="center"/>
    </xf>
    <xf numFmtId="0" fontId="15" fillId="4" borderId="1" xfId="3" applyFont="1" applyFill="1" applyBorder="1" applyAlignment="1">
      <alignment horizontal="center" vertical="center" wrapText="1"/>
    </xf>
    <xf numFmtId="0" fontId="15" fillId="4" borderId="2" xfId="3" applyFont="1" applyFill="1" applyBorder="1" applyAlignment="1">
      <alignment horizontal="center" vertical="center" wrapText="1"/>
    </xf>
    <xf numFmtId="0" fontId="20" fillId="0" borderId="0" xfId="3" applyFont="1" applyProtection="1">
      <protection locked="0"/>
    </xf>
    <xf numFmtId="0" fontId="16" fillId="0" borderId="3" xfId="3" applyFont="1" applyBorder="1" applyProtection="1">
      <protection locked="0"/>
    </xf>
    <xf numFmtId="0" fontId="20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6" fillId="0" borderId="5" xfId="2" applyFont="1" applyBorder="1" applyAlignment="1">
      <alignment horizontal="left" vertical="center" wrapText="1" indent="2"/>
    </xf>
    <xf numFmtId="4" fontId="16" fillId="0" borderId="4" xfId="2" applyNumberFormat="1" applyFont="1" applyBorder="1" applyAlignment="1" applyProtection="1">
      <alignment horizontal="right" vertical="center"/>
      <protection locked="0"/>
    </xf>
    <xf numFmtId="0" fontId="20" fillId="2" borderId="0" xfId="0" applyFont="1" applyFill="1" applyAlignment="1">
      <alignment horizontal="left"/>
    </xf>
    <xf numFmtId="14" fontId="16" fillId="0" borderId="0" xfId="1" applyNumberFormat="1" applyFont="1" applyAlignment="1">
      <alignment vertical="center"/>
    </xf>
    <xf numFmtId="0" fontId="0" fillId="2" borderId="0" xfId="0" applyFill="1" applyProtection="1"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20" fillId="4" borderId="0" xfId="0" applyFont="1" applyFill="1" applyAlignment="1" applyProtection="1">
      <alignment horizontal="center"/>
      <protection locked="0"/>
    </xf>
    <xf numFmtId="0" fontId="20" fillId="4" borderId="0" xfId="0" applyFont="1" applyFill="1" applyProtection="1">
      <protection locked="0"/>
    </xf>
    <xf numFmtId="0" fontId="20" fillId="0" borderId="1" xfId="1" applyFont="1" applyBorder="1" applyAlignment="1">
      <alignment horizontal="left" vertical="center" wrapText="1"/>
    </xf>
    <xf numFmtId="0" fontId="20" fillId="5" borderId="0" xfId="1" applyFont="1" applyFill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5" borderId="0" xfId="1" applyNumberFormat="1" applyFont="1" applyFill="1" applyAlignment="1" applyProtection="1">
      <alignment horizontal="center" vertical="center"/>
      <protection locked="0"/>
    </xf>
    <xf numFmtId="0" fontId="16" fillId="0" borderId="1" xfId="2" applyFont="1" applyBorder="1" applyAlignment="1" applyProtection="1">
      <alignment horizontal="left" vertical="top"/>
      <protection locked="0"/>
    </xf>
    <xf numFmtId="0" fontId="25" fillId="5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6" fillId="0" borderId="1" xfId="1" applyFont="1" applyBorder="1" applyAlignment="1">
      <alignment horizontal="left" vertical="center" wrapText="1" indent="4"/>
    </xf>
    <xf numFmtId="0" fontId="16" fillId="4" borderId="1" xfId="0" applyFont="1" applyFill="1" applyBorder="1" applyAlignment="1">
      <alignment horizontal="center"/>
    </xf>
    <xf numFmtId="0" fontId="16" fillId="0" borderId="5" xfId="0" applyFont="1" applyBorder="1" applyAlignment="1">
      <alignment horizontal="left" vertical="center" indent="1"/>
    </xf>
    <xf numFmtId="0" fontId="16" fillId="4" borderId="2" xfId="0" applyFont="1" applyFill="1" applyBorder="1" applyAlignment="1">
      <alignment horizontal="center"/>
    </xf>
    <xf numFmtId="0" fontId="16" fillId="4" borderId="0" xfId="1" applyFont="1" applyFill="1" applyAlignment="1">
      <alignment wrapText="1"/>
    </xf>
    <xf numFmtId="0" fontId="16" fillId="4" borderId="0" xfId="0" applyFont="1" applyFill="1" applyAlignment="1">
      <alignment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left" vertical="center" wrapText="1" indent="2"/>
    </xf>
    <xf numFmtId="0" fontId="26" fillId="4" borderId="0" xfId="1" applyFont="1" applyFill="1" applyAlignment="1">
      <alignment horizontal="right" vertical="center"/>
    </xf>
    <xf numFmtId="0" fontId="16" fillId="4" borderId="1" xfId="0" applyFont="1" applyFill="1" applyBorder="1" applyProtection="1">
      <protection locked="0"/>
    </xf>
    <xf numFmtId="0" fontId="20" fillId="2" borderId="1" xfId="1" applyFont="1" applyFill="1" applyBorder="1" applyAlignment="1">
      <alignment vertical="center" wrapText="1"/>
    </xf>
    <xf numFmtId="0" fontId="20" fillId="0" borderId="5" xfId="1" applyFont="1" applyBorder="1" applyAlignment="1">
      <alignment horizontal="left" vertical="center" wrapText="1"/>
    </xf>
    <xf numFmtId="0" fontId="20" fillId="2" borderId="4" xfId="0" applyFont="1" applyFill="1" applyBorder="1"/>
    <xf numFmtId="3" fontId="16" fillId="4" borderId="26" xfId="1" applyNumberFormat="1" applyFont="1" applyFill="1" applyBorder="1" applyAlignment="1">
      <alignment horizontal="right" vertical="center" wrapText="1"/>
    </xf>
    <xf numFmtId="0" fontId="20" fillId="4" borderId="2" xfId="0" applyFont="1" applyFill="1" applyBorder="1"/>
    <xf numFmtId="3" fontId="16" fillId="4" borderId="24" xfId="1" applyNumberFormat="1" applyFont="1" applyFill="1" applyBorder="1" applyAlignment="1">
      <alignment horizontal="right" vertical="center" wrapText="1"/>
    </xf>
    <xf numFmtId="0" fontId="16" fillId="4" borderId="3" xfId="0" applyFont="1" applyFill="1" applyBorder="1" applyProtection="1"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6" fillId="4" borderId="0" xfId="0" applyFont="1" applyFill="1" applyAlignment="1">
      <alignment vertical="center"/>
    </xf>
    <xf numFmtId="0" fontId="16" fillId="4" borderId="30" xfId="1" applyFont="1" applyFill="1" applyBorder="1" applyAlignment="1">
      <alignment horizontal="left" vertical="center"/>
    </xf>
    <xf numFmtId="0" fontId="16" fillId="4" borderId="3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20" fillId="4" borderId="30" xfId="0" applyFont="1" applyFill="1" applyBorder="1" applyAlignment="1">
      <alignment vertical="center"/>
    </xf>
    <xf numFmtId="0" fontId="16" fillId="2" borderId="0" xfId="1" applyFont="1" applyFill="1" applyAlignment="1">
      <alignment horizontal="left" vertical="center" wrapText="1" indent="1"/>
    </xf>
    <xf numFmtId="0" fontId="15" fillId="4" borderId="1" xfId="0" applyFont="1" applyFill="1" applyBorder="1"/>
    <xf numFmtId="0" fontId="20" fillId="4" borderId="1" xfId="1" applyFont="1" applyFill="1" applyBorder="1" applyAlignment="1">
      <alignment horizontal="left" vertical="center" wrapText="1" indent="1"/>
    </xf>
    <xf numFmtId="0" fontId="20" fillId="4" borderId="1" xfId="0" applyFont="1" applyFill="1" applyBorder="1" applyProtection="1">
      <protection locked="0"/>
    </xf>
    <xf numFmtId="0" fontId="25" fillId="4" borderId="30" xfId="0" applyFont="1" applyFill="1" applyBorder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4" borderId="0" xfId="3" applyFont="1" applyFill="1" applyAlignment="1">
      <alignment horizontal="left" vertical="center"/>
    </xf>
    <xf numFmtId="0" fontId="10" fillId="4" borderId="0" xfId="3" applyFill="1"/>
    <xf numFmtId="0" fontId="19" fillId="3" borderId="1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/>
    </xf>
    <xf numFmtId="0" fontId="17" fillId="0" borderId="1" xfId="3" applyFont="1" applyBorder="1"/>
    <xf numFmtId="3" fontId="17" fillId="2" borderId="1" xfId="3" applyNumberFormat="1" applyFont="1" applyFill="1" applyBorder="1"/>
    <xf numFmtId="0" fontId="19" fillId="0" borderId="1" xfId="3" applyFont="1" applyBorder="1" applyAlignment="1">
      <alignment horizontal="center"/>
    </xf>
    <xf numFmtId="3" fontId="17" fillId="0" borderId="1" xfId="3" applyNumberFormat="1" applyFont="1" applyBorder="1"/>
    <xf numFmtId="0" fontId="17" fillId="0" borderId="1" xfId="3" applyFont="1" applyBorder="1" applyAlignment="1">
      <alignment horizontal="right"/>
    </xf>
    <xf numFmtId="0" fontId="19" fillId="0" borderId="1" xfId="3" applyFont="1" applyBorder="1" applyAlignment="1">
      <alignment horizontal="center" vertical="center"/>
    </xf>
    <xf numFmtId="0" fontId="17" fillId="4" borderId="1" xfId="3" applyFont="1" applyFill="1" applyBorder="1"/>
    <xf numFmtId="0" fontId="17" fillId="0" borderId="1" xfId="3" applyFont="1" applyBorder="1" applyAlignment="1">
      <alignment horizontal="left" vertical="center"/>
    </xf>
    <xf numFmtId="0" fontId="17" fillId="0" borderId="0" xfId="3" applyFont="1" applyAlignment="1">
      <alignment horizontal="right"/>
    </xf>
    <xf numFmtId="0" fontId="17" fillId="0" borderId="0" xfId="3" applyFont="1" applyAlignment="1">
      <alignment horizontal="left" vertical="center"/>
    </xf>
    <xf numFmtId="0" fontId="17" fillId="0" borderId="0" xfId="3" applyFont="1"/>
    <xf numFmtId="0" fontId="15" fillId="0" borderId="0" xfId="3" applyFont="1"/>
    <xf numFmtId="3" fontId="20" fillId="2" borderId="0" xfId="1" applyNumberFormat="1" applyFont="1" applyFill="1" applyAlignment="1" applyProtection="1">
      <alignment horizontal="center" vertical="center" wrapText="1"/>
      <protection locked="0"/>
    </xf>
    <xf numFmtId="0" fontId="16" fillId="0" borderId="1" xfId="1" applyFont="1" applyBorder="1" applyAlignment="1">
      <alignment horizontal="left" wrapText="1"/>
    </xf>
    <xf numFmtId="0" fontId="20" fillId="0" borderId="1" xfId="1" applyFont="1" applyBorder="1" applyAlignment="1">
      <alignment horizontal="left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0" fillId="4" borderId="1" xfId="3" applyFill="1" applyBorder="1" applyAlignment="1">
      <alignment horizontal="center" vertical="center"/>
    </xf>
    <xf numFmtId="0" fontId="20" fillId="0" borderId="26" xfId="1" applyFont="1" applyBorder="1" applyAlignment="1">
      <alignment horizontal="left" vertical="center" wrapText="1" indent="1"/>
    </xf>
    <xf numFmtId="0" fontId="20" fillId="0" borderId="26" xfId="0" applyFont="1" applyBorder="1" applyProtection="1">
      <protection locked="0"/>
    </xf>
    <xf numFmtId="3" fontId="20" fillId="4" borderId="26" xfId="0" applyNumberFormat="1" applyFont="1" applyFill="1" applyBorder="1"/>
    <xf numFmtId="3" fontId="23" fillId="5" borderId="1" xfId="1" applyNumberFormat="1" applyFont="1" applyFill="1" applyBorder="1" applyAlignment="1">
      <alignment horizontal="center" vertical="center" wrapText="1"/>
    </xf>
    <xf numFmtId="3" fontId="23" fillId="4" borderId="1" xfId="1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0" fillId="0" borderId="0" xfId="3" applyAlignment="1" applyProtection="1">
      <alignment vertical="center"/>
      <protection locked="0"/>
    </xf>
    <xf numFmtId="0" fontId="10" fillId="0" borderId="0" xfId="0" applyFont="1"/>
    <xf numFmtId="0" fontId="10" fillId="4" borderId="0" xfId="3" applyFill="1" applyProtection="1">
      <protection locked="0"/>
    </xf>
    <xf numFmtId="0" fontId="10" fillId="0" borderId="0" xfId="3" applyProtection="1">
      <protection locked="0"/>
    </xf>
    <xf numFmtId="0" fontId="10" fillId="4" borderId="0" xfId="3" applyFill="1" applyAlignment="1" applyProtection="1">
      <alignment horizontal="left"/>
      <protection locked="0"/>
    </xf>
    <xf numFmtId="0" fontId="10" fillId="4" borderId="25" xfId="3" applyFill="1" applyBorder="1"/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30" fillId="0" borderId="1" xfId="14" applyFont="1" applyBorder="1" applyAlignment="1" applyProtection="1">
      <alignment wrapText="1"/>
      <protection locked="0"/>
    </xf>
    <xf numFmtId="14" fontId="10" fillId="4" borderId="1" xfId="3" applyNumberFormat="1" applyFill="1" applyBorder="1"/>
    <xf numFmtId="0" fontId="10" fillId="0" borderId="1" xfId="3" applyBorder="1" applyAlignment="1" applyProtection="1">
      <alignment horizontal="left" vertical="center"/>
      <protection locked="0"/>
    </xf>
    <xf numFmtId="0" fontId="20" fillId="4" borderId="6" xfId="2" applyFont="1" applyFill="1" applyBorder="1" applyAlignment="1">
      <alignment horizontal="center" vertical="top" wrapText="1"/>
    </xf>
    <xf numFmtId="0" fontId="20" fillId="4" borderId="6" xfId="2" applyFont="1" applyFill="1" applyBorder="1" applyAlignment="1">
      <alignment horizontal="center" vertical="center" wrapText="1"/>
    </xf>
    <xf numFmtId="1" fontId="20" fillId="4" borderId="6" xfId="2" applyNumberFormat="1" applyFont="1" applyFill="1" applyBorder="1" applyAlignment="1">
      <alignment horizontal="center" vertical="center" wrapText="1"/>
    </xf>
    <xf numFmtId="1" fontId="20" fillId="4" borderId="6" xfId="2" applyNumberFormat="1" applyFont="1" applyFill="1" applyBorder="1" applyAlignment="1">
      <alignment horizontal="center" vertical="top" wrapText="1"/>
    </xf>
    <xf numFmtId="0" fontId="16" fillId="0" borderId="6" xfId="2" applyFont="1" applyBorder="1" applyAlignment="1" applyProtection="1">
      <alignment horizontal="center" vertical="top" wrapText="1"/>
      <protection locked="0"/>
    </xf>
    <xf numFmtId="1" fontId="16" fillId="0" borderId="6" xfId="2" applyNumberFormat="1" applyFont="1" applyBorder="1" applyAlignment="1" applyProtection="1">
      <alignment horizontal="left" vertical="top" wrapText="1"/>
      <protection locked="0"/>
    </xf>
    <xf numFmtId="0" fontId="16" fillId="0" borderId="6" xfId="2" applyFont="1" applyBorder="1" applyAlignment="1" applyProtection="1">
      <alignment horizontal="left" vertical="top" wrapText="1"/>
      <protection locked="0"/>
    </xf>
    <xf numFmtId="1" fontId="16" fillId="0" borderId="7" xfId="2" applyNumberFormat="1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23" xfId="2" applyFont="1" applyBorder="1" applyAlignment="1" applyProtection="1">
      <alignment horizontal="left" vertical="top" wrapText="1"/>
      <protection locked="0"/>
    </xf>
    <xf numFmtId="0" fontId="20" fillId="0" borderId="1" xfId="2" applyFont="1" applyBorder="1" applyAlignment="1" applyProtection="1">
      <alignment horizontal="left" vertical="top" wrapText="1"/>
      <protection locked="0"/>
    </xf>
    <xf numFmtId="2" fontId="16" fillId="0" borderId="18" xfId="2" applyNumberFormat="1" applyFont="1" applyBorder="1" applyAlignment="1">
      <alignment horizontal="left" vertical="top" wrapText="1"/>
    </xf>
    <xf numFmtId="0" fontId="10" fillId="4" borderId="0" xfId="0" applyFont="1" applyFill="1" applyProtection="1">
      <protection locked="0"/>
    </xf>
    <xf numFmtId="0" fontId="20" fillId="4" borderId="5" xfId="4" applyFont="1" applyFill="1" applyBorder="1" applyAlignment="1">
      <alignment horizontal="left" vertical="center" wrapText="1"/>
    </xf>
    <xf numFmtId="0" fontId="20" fillId="4" borderId="1" xfId="4" applyFont="1" applyFill="1" applyBorder="1" applyAlignment="1">
      <alignment horizontal="center" vertical="center" wrapText="1"/>
    </xf>
    <xf numFmtId="0" fontId="20" fillId="4" borderId="5" xfId="4" applyFont="1" applyFill="1" applyBorder="1" applyAlignment="1">
      <alignment horizontal="center" vertical="center" wrapText="1"/>
    </xf>
    <xf numFmtId="0" fontId="16" fillId="0" borderId="1" xfId="4" applyFont="1" applyBorder="1" applyAlignment="1" applyProtection="1">
      <alignment horizontal="center" vertical="center" wrapText="1"/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6" fillId="0" borderId="2" xfId="4" applyFont="1" applyBorder="1" applyAlignment="1" applyProtection="1">
      <alignment vertical="center" wrapText="1"/>
      <protection locked="0"/>
    </xf>
    <xf numFmtId="0" fontId="10" fillId="2" borderId="0" xfId="0" applyFont="1" applyFill="1" applyProtection="1">
      <protection locked="0"/>
    </xf>
    <xf numFmtId="0" fontId="31" fillId="2" borderId="0" xfId="4" applyFont="1" applyFill="1" applyProtection="1">
      <protection locked="0"/>
    </xf>
    <xf numFmtId="0" fontId="10" fillId="2" borderId="3" xfId="0" applyFont="1" applyFill="1" applyBorder="1"/>
    <xf numFmtId="0" fontId="10" fillId="0" borderId="0" xfId="0" applyFont="1" applyProtection="1">
      <protection locked="0"/>
    </xf>
    <xf numFmtId="0" fontId="31" fillId="4" borderId="0" xfId="4" applyFont="1" applyFill="1" applyProtection="1">
      <protection locked="0"/>
    </xf>
    <xf numFmtId="0" fontId="31" fillId="0" borderId="0" xfId="4" applyFont="1" applyProtection="1">
      <protection locked="0"/>
    </xf>
    <xf numFmtId="14" fontId="30" fillId="0" borderId="2" xfId="5" applyNumberFormat="1" applyFont="1" applyBorder="1" applyAlignment="1" applyProtection="1">
      <alignment wrapText="1"/>
      <protection locked="0"/>
    </xf>
    <xf numFmtId="0" fontId="10" fillId="0" borderId="3" xfId="0" applyFont="1" applyBorder="1"/>
    <xf numFmtId="0" fontId="16" fillId="4" borderId="1" xfId="4" applyFont="1" applyFill="1" applyBorder="1" applyAlignment="1">
      <alignment vertical="center" wrapText="1"/>
    </xf>
    <xf numFmtId="0" fontId="16" fillId="4" borderId="1" xfId="4" applyFont="1" applyFill="1" applyBorder="1" applyAlignment="1">
      <alignment horizontal="center" vertical="center" wrapText="1"/>
    </xf>
    <xf numFmtId="0" fontId="20" fillId="4" borderId="4" xfId="4" applyFont="1" applyFill="1" applyBorder="1" applyAlignment="1">
      <alignment horizontal="center" vertical="center" wrapText="1"/>
    </xf>
    <xf numFmtId="0" fontId="20" fillId="0" borderId="1" xfId="4" applyFont="1" applyBorder="1" applyAlignment="1">
      <alignment vertical="center" wrapText="1"/>
    </xf>
    <xf numFmtId="0" fontId="16" fillId="0" borderId="1" xfId="4" applyFont="1" applyBorder="1" applyAlignment="1">
      <alignment vertical="center" wrapText="1"/>
    </xf>
    <xf numFmtId="0" fontId="16" fillId="0" borderId="0" xfId="4" applyFont="1" applyAlignment="1" applyProtection="1">
      <alignment vertical="center" wrapText="1"/>
      <protection locked="0"/>
    </xf>
    <xf numFmtId="0" fontId="20" fillId="0" borderId="6" xfId="2" applyFont="1" applyBorder="1" applyAlignment="1">
      <alignment horizontal="left" vertical="top"/>
    </xf>
    <xf numFmtId="0" fontId="16" fillId="0" borderId="0" xfId="2" applyFont="1" applyAlignment="1" applyProtection="1">
      <alignment horizontal="center" vertical="top" wrapText="1"/>
      <protection locked="0"/>
    </xf>
    <xf numFmtId="1" fontId="16" fillId="0" borderId="0" xfId="2" applyNumberFormat="1" applyFont="1" applyAlignment="1" applyProtection="1">
      <alignment horizontal="center" vertical="top" wrapText="1"/>
      <protection locked="0"/>
    </xf>
    <xf numFmtId="1" fontId="16" fillId="4" borderId="6" xfId="2" applyNumberFormat="1" applyFont="1" applyFill="1" applyBorder="1" applyAlignment="1" applyProtection="1">
      <alignment horizontal="center" vertical="top" wrapText="1"/>
      <protection locked="0"/>
    </xf>
    <xf numFmtId="0" fontId="16" fillId="4" borderId="6" xfId="2" applyFont="1" applyFill="1" applyBorder="1" applyAlignment="1" applyProtection="1">
      <alignment horizontal="right" vertical="top" wrapText="1"/>
      <protection locked="0"/>
    </xf>
    <xf numFmtId="0" fontId="20" fillId="4" borderId="20" xfId="2" applyFont="1" applyFill="1" applyBorder="1" applyAlignment="1" applyProtection="1">
      <alignment horizontal="left" vertical="top"/>
      <protection locked="0"/>
    </xf>
    <xf numFmtId="0" fontId="16" fillId="4" borderId="20" xfId="2" applyFont="1" applyFill="1" applyBorder="1" applyAlignment="1" applyProtection="1">
      <alignment horizontal="left" vertical="top" wrapText="1"/>
      <protection locked="0"/>
    </xf>
    <xf numFmtId="0" fontId="16" fillId="4" borderId="21" xfId="2" applyFont="1" applyFill="1" applyBorder="1" applyAlignment="1" applyProtection="1">
      <alignment horizontal="left" vertical="top" wrapText="1"/>
      <protection locked="0"/>
    </xf>
    <xf numFmtId="1" fontId="16" fillId="4" borderId="21" xfId="2" applyNumberFormat="1" applyFont="1" applyFill="1" applyBorder="1" applyAlignment="1" applyProtection="1">
      <alignment horizontal="left" vertical="top" wrapText="1"/>
      <protection locked="0"/>
    </xf>
    <xf numFmtId="1" fontId="16" fillId="4" borderId="22" xfId="2" applyNumberFormat="1" applyFont="1" applyFill="1" applyBorder="1" applyAlignment="1" applyProtection="1">
      <alignment horizontal="left" vertical="top" wrapText="1"/>
      <protection locked="0"/>
    </xf>
    <xf numFmtId="0" fontId="16" fillId="4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Alignment="1">
      <alignment horizontal="center" vertical="center"/>
    </xf>
    <xf numFmtId="0" fontId="16" fillId="4" borderId="19" xfId="2" applyFont="1" applyFill="1" applyBorder="1" applyAlignment="1">
      <alignment horizontal="center" vertical="top" wrapText="1"/>
    </xf>
    <xf numFmtId="1" fontId="16" fillId="4" borderId="19" xfId="2" applyNumberFormat="1" applyFont="1" applyFill="1" applyBorder="1" applyAlignment="1">
      <alignment horizontal="center" vertical="top" wrapText="1"/>
    </xf>
    <xf numFmtId="0" fontId="16" fillId="4" borderId="8" xfId="2" applyFont="1" applyFill="1" applyBorder="1" applyAlignment="1">
      <alignment horizontal="center" vertical="top" wrapText="1"/>
    </xf>
    <xf numFmtId="1" fontId="16" fillId="4" borderId="8" xfId="2" applyNumberFormat="1" applyFont="1" applyFill="1" applyBorder="1" applyAlignment="1">
      <alignment horizontal="center" vertical="top" wrapText="1"/>
    </xf>
    <xf numFmtId="0" fontId="20" fillId="4" borderId="1" xfId="2" applyFont="1" applyFill="1" applyBorder="1" applyAlignment="1">
      <alignment horizontal="center" vertical="top" wrapText="1"/>
    </xf>
    <xf numFmtId="1" fontId="20" fillId="4" borderId="1" xfId="2" applyNumberFormat="1" applyFont="1" applyFill="1" applyBorder="1" applyAlignment="1">
      <alignment horizontal="center" vertical="top" wrapText="1"/>
    </xf>
    <xf numFmtId="0" fontId="10" fillId="4" borderId="3" xfId="0" applyFont="1" applyFill="1" applyBorder="1"/>
    <xf numFmtId="169" fontId="25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Alignment="1">
      <alignment vertical="center"/>
    </xf>
    <xf numFmtId="0" fontId="16" fillId="2" borderId="0" xfId="10" applyFont="1" applyFill="1" applyAlignment="1" applyProtection="1">
      <alignment vertical="center"/>
      <protection locked="0"/>
    </xf>
    <xf numFmtId="14" fontId="16" fillId="2" borderId="0" xfId="10" applyNumberFormat="1" applyFont="1" applyFill="1" applyAlignment="1">
      <alignment horizontal="center" vertical="center"/>
    </xf>
    <xf numFmtId="14" fontId="20" fillId="2" borderId="0" xfId="10" applyNumberFormat="1" applyFont="1" applyFill="1" applyAlignment="1">
      <alignment horizontal="center" vertical="center"/>
    </xf>
    <xf numFmtId="14" fontId="20" fillId="2" borderId="0" xfId="10" applyNumberFormat="1" applyFont="1" applyFill="1" applyAlignment="1">
      <alignment vertical="center"/>
    </xf>
    <xf numFmtId="14" fontId="20" fillId="2" borderId="0" xfId="10" applyNumberFormat="1" applyFont="1" applyFill="1" applyAlignment="1">
      <alignment vertical="center" wrapText="1"/>
    </xf>
    <xf numFmtId="49" fontId="16" fillId="0" borderId="1" xfId="1" applyNumberFormat="1" applyFont="1" applyBorder="1" applyAlignment="1">
      <alignment horizontal="left" vertical="center" wrapText="1" indent="2"/>
    </xf>
    <xf numFmtId="169" fontId="25" fillId="2" borderId="24" xfId="10" applyNumberFormat="1" applyFont="1" applyFill="1" applyBorder="1" applyAlignment="1" applyProtection="1">
      <alignment horizontal="left" vertical="center" wrapText="1"/>
      <protection locked="0"/>
    </xf>
    <xf numFmtId="3" fontId="29" fillId="5" borderId="1" xfId="1" applyNumberFormat="1" applyFont="1" applyFill="1" applyBorder="1" applyAlignment="1">
      <alignment horizontal="center" vertical="center" wrapText="1"/>
    </xf>
    <xf numFmtId="3" fontId="29" fillId="4" borderId="1" xfId="1" applyNumberFormat="1" applyFont="1" applyFill="1" applyBorder="1" applyAlignment="1">
      <alignment horizontal="center" vertical="center" wrapText="1"/>
    </xf>
    <xf numFmtId="0" fontId="32" fillId="4" borderId="0" xfId="3" applyFont="1" applyFill="1" applyAlignment="1">
      <alignment horizontal="center" vertical="center" wrapText="1"/>
    </xf>
    <xf numFmtId="0" fontId="10" fillId="0" borderId="0" xfId="0" applyFont="1" applyAlignment="1">
      <alignment wrapText="1"/>
    </xf>
    <xf numFmtId="0" fontId="16" fillId="0" borderId="0" xfId="9" applyFont="1" applyAlignment="1" applyProtection="1">
      <alignment vertical="center"/>
      <protection locked="0"/>
    </xf>
    <xf numFmtId="0" fontId="16" fillId="4" borderId="0" xfId="9" applyFont="1" applyFill="1" applyAlignment="1">
      <alignment vertical="center"/>
    </xf>
    <xf numFmtId="0" fontId="16" fillId="4" borderId="0" xfId="9" applyFont="1" applyFill="1" applyAlignment="1" applyProtection="1">
      <alignment vertical="center"/>
      <protection locked="0"/>
    </xf>
    <xf numFmtId="0" fontId="16" fillId="0" borderId="0" xfId="15" applyFont="1" applyAlignment="1" applyProtection="1">
      <alignment vertical="center"/>
      <protection locked="0"/>
    </xf>
    <xf numFmtId="0" fontId="16" fillId="4" borderId="29" xfId="9" applyFont="1" applyFill="1" applyBorder="1" applyAlignment="1">
      <alignment horizontal="right" vertical="center"/>
    </xf>
    <xf numFmtId="14" fontId="16" fillId="0" borderId="29" xfId="9" applyNumberFormat="1" applyFont="1" applyBorder="1" applyAlignment="1" applyProtection="1">
      <alignment vertical="center"/>
      <protection locked="0"/>
    </xf>
    <xf numFmtId="0" fontId="16" fillId="4" borderId="30" xfId="9" applyFont="1" applyFill="1" applyBorder="1" applyAlignment="1">
      <alignment vertical="center"/>
    </xf>
    <xf numFmtId="0" fontId="20" fillId="4" borderId="0" xfId="9" applyFont="1" applyFill="1" applyAlignment="1">
      <alignment horizontal="right" vertical="center"/>
    </xf>
    <xf numFmtId="168" fontId="16" fillId="4" borderId="0" xfId="9" applyNumberFormat="1" applyFont="1" applyFill="1" applyAlignment="1">
      <alignment vertical="center"/>
    </xf>
    <xf numFmtId="14" fontId="16" fillId="4" borderId="0" xfId="9" applyNumberFormat="1" applyFont="1" applyFill="1" applyAlignment="1">
      <alignment vertical="center"/>
    </xf>
    <xf numFmtId="0" fontId="16" fillId="0" borderId="0" xfId="15" applyFont="1" applyAlignment="1">
      <alignment vertical="center"/>
    </xf>
    <xf numFmtId="0" fontId="16" fillId="4" borderId="29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Alignment="1">
      <alignment vertical="center"/>
    </xf>
    <xf numFmtId="49" fontId="16" fillId="2" borderId="0" xfId="9" applyNumberFormat="1" applyFont="1" applyFill="1" applyAlignment="1" applyProtection="1">
      <alignment vertical="center"/>
      <protection locked="0"/>
    </xf>
    <xf numFmtId="0" fontId="16" fillId="2" borderId="0" xfId="9" applyFont="1" applyFill="1" applyAlignment="1" applyProtection="1">
      <alignment vertical="center"/>
      <protection locked="0"/>
    </xf>
    <xf numFmtId="0" fontId="16" fillId="2" borderId="0" xfId="9" applyFont="1" applyFill="1" applyAlignment="1">
      <alignment horizontal="left" vertical="center"/>
    </xf>
    <xf numFmtId="0" fontId="16" fillId="2" borderId="0" xfId="9" applyFont="1" applyFill="1" applyAlignment="1">
      <alignment vertical="center"/>
    </xf>
    <xf numFmtId="0" fontId="16" fillId="2" borderId="29" xfId="9" applyFont="1" applyFill="1" applyBorder="1" applyAlignment="1" applyProtection="1">
      <alignment vertical="center"/>
      <protection locked="0"/>
    </xf>
    <xf numFmtId="0" fontId="20" fillId="4" borderId="0" xfId="9" applyFont="1" applyFill="1" applyAlignment="1" applyProtection="1">
      <alignment horizontal="right" vertical="center"/>
      <protection locked="0"/>
    </xf>
    <xf numFmtId="168" fontId="16" fillId="4" borderId="0" xfId="9" applyNumberFormat="1" applyFont="1" applyFill="1" applyAlignment="1" applyProtection="1">
      <alignment vertical="center"/>
      <protection locked="0"/>
    </xf>
    <xf numFmtId="49" fontId="16" fillId="4" borderId="0" xfId="9" applyNumberFormat="1" applyFont="1" applyFill="1" applyAlignment="1" applyProtection="1">
      <alignment vertical="center"/>
      <protection locked="0"/>
    </xf>
    <xf numFmtId="0" fontId="30" fillId="4" borderId="30" xfId="9" applyFont="1" applyFill="1" applyBorder="1" applyAlignment="1">
      <alignment vertical="center"/>
    </xf>
    <xf numFmtId="0" fontId="33" fillId="4" borderId="0" xfId="9" applyFont="1" applyFill="1" applyAlignment="1">
      <alignment vertical="center"/>
    </xf>
    <xf numFmtId="0" fontId="30" fillId="4" borderId="0" xfId="9" applyFont="1" applyFill="1" applyAlignment="1">
      <alignment vertical="center"/>
    </xf>
    <xf numFmtId="0" fontId="30" fillId="4" borderId="29" xfId="9" applyFont="1" applyFill="1" applyBorder="1" applyAlignment="1">
      <alignment vertical="center"/>
    </xf>
    <xf numFmtId="0" fontId="30" fillId="0" borderId="0" xfId="9" applyFont="1" applyAlignment="1" applyProtection="1">
      <alignment vertical="center"/>
      <protection locked="0"/>
    </xf>
    <xf numFmtId="0" fontId="29" fillId="4" borderId="11" xfId="9" applyFont="1" applyFill="1" applyBorder="1" applyAlignment="1">
      <alignment horizontal="center" vertical="center" wrapText="1"/>
    </xf>
    <xf numFmtId="0" fontId="29" fillId="4" borderId="12" xfId="9" applyFont="1" applyFill="1" applyBorder="1" applyAlignment="1">
      <alignment horizontal="center" vertical="center" wrapText="1"/>
    </xf>
    <xf numFmtId="0" fontId="29" fillId="4" borderId="13" xfId="9" applyFont="1" applyFill="1" applyBorder="1" applyAlignment="1">
      <alignment horizontal="center" vertical="center" wrapText="1"/>
    </xf>
    <xf numFmtId="0" fontId="29" fillId="3" borderId="11" xfId="9" applyFont="1" applyFill="1" applyBorder="1" applyAlignment="1">
      <alignment horizontal="center" vertical="center" wrapText="1"/>
    </xf>
    <xf numFmtId="0" fontId="29" fillId="3" borderId="12" xfId="9" applyFont="1" applyFill="1" applyBorder="1" applyAlignment="1">
      <alignment horizontal="center" vertical="center" wrapText="1"/>
    </xf>
    <xf numFmtId="0" fontId="29" fillId="3" borderId="13" xfId="15" applyFont="1" applyFill="1" applyBorder="1" applyAlignment="1">
      <alignment horizontal="center" vertical="center" wrapText="1"/>
    </xf>
    <xf numFmtId="0" fontId="29" fillId="3" borderId="14" xfId="9" applyFont="1" applyFill="1" applyBorder="1" applyAlignment="1">
      <alignment horizontal="center" vertical="center" wrapText="1"/>
    </xf>
    <xf numFmtId="0" fontId="29" fillId="4" borderId="9" xfId="9" applyFont="1" applyFill="1" applyBorder="1" applyAlignment="1">
      <alignment horizontal="center" vertical="center" wrapText="1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1" xfId="9" applyFont="1" applyFill="1" applyBorder="1" applyAlignment="1">
      <alignment horizontal="center" vertical="center"/>
    </xf>
    <xf numFmtId="0" fontId="29" fillId="4" borderId="13" xfId="9" applyFont="1" applyFill="1" applyBorder="1" applyAlignment="1">
      <alignment horizontal="center" vertical="center"/>
    </xf>
    <xf numFmtId="0" fontId="29" fillId="4" borderId="12" xfId="9" applyFont="1" applyFill="1" applyBorder="1" applyAlignment="1">
      <alignment horizontal="center" vertical="center"/>
    </xf>
    <xf numFmtId="0" fontId="29" fillId="4" borderId="14" xfId="9" applyFont="1" applyFill="1" applyBorder="1" applyAlignment="1">
      <alignment horizontal="center" vertical="center"/>
    </xf>
    <xf numFmtId="0" fontId="30" fillId="0" borderId="0" xfId="9" applyFont="1" applyAlignment="1" applyProtection="1">
      <alignment horizontal="center" vertical="center"/>
      <protection locked="0"/>
    </xf>
    <xf numFmtId="0" fontId="25" fillId="0" borderId="15" xfId="9" applyFont="1" applyBorder="1" applyAlignment="1" applyProtection="1">
      <alignment horizontal="center" vertical="center"/>
      <protection locked="0"/>
    </xf>
    <xf numFmtId="14" fontId="25" fillId="0" borderId="2" xfId="9" applyNumberFormat="1" applyFont="1" applyBorder="1" applyAlignment="1" applyProtection="1">
      <alignment vertical="center" wrapText="1"/>
      <protection locked="0"/>
    </xf>
    <xf numFmtId="0" fontId="25" fillId="0" borderId="2" xfId="9" applyFont="1" applyBorder="1" applyAlignment="1" applyProtection="1">
      <alignment vertical="center" wrapText="1"/>
      <protection locked="0"/>
    </xf>
    <xf numFmtId="0" fontId="25" fillId="0" borderId="16" xfId="9" applyFont="1" applyBorder="1" applyAlignment="1" applyProtection="1">
      <alignment horizontal="right" vertical="center"/>
      <protection locked="0"/>
    </xf>
    <xf numFmtId="0" fontId="25" fillId="0" borderId="15" xfId="9" applyFont="1" applyBorder="1" applyAlignment="1" applyProtection="1">
      <alignment vertical="center" wrapText="1"/>
      <protection locked="0"/>
    </xf>
    <xf numFmtId="49" fontId="25" fillId="0" borderId="1" xfId="9" applyNumberFormat="1" applyFont="1" applyBorder="1" applyAlignment="1" applyProtection="1">
      <alignment vertical="center"/>
      <protection locked="0"/>
    </xf>
    <xf numFmtId="49" fontId="25" fillId="0" borderId="2" xfId="9" applyNumberFormat="1" applyFont="1" applyBorder="1" applyAlignment="1" applyProtection="1">
      <alignment vertical="center"/>
      <protection locked="0"/>
    </xf>
    <xf numFmtId="0" fontId="25" fillId="3" borderId="15" xfId="9" applyFont="1" applyFill="1" applyBorder="1" applyAlignment="1" applyProtection="1">
      <alignment vertical="center" wrapText="1"/>
      <protection locked="0"/>
    </xf>
    <xf numFmtId="0" fontId="25" fillId="3" borderId="2" xfId="9" applyFont="1" applyFill="1" applyBorder="1" applyAlignment="1" applyProtection="1">
      <alignment vertical="center" wrapText="1"/>
      <protection locked="0"/>
    </xf>
    <xf numFmtId="0" fontId="25" fillId="3" borderId="16" xfId="15" applyFont="1" applyFill="1" applyBorder="1" applyAlignment="1" applyProtection="1">
      <alignment vertical="center" wrapText="1"/>
      <protection locked="0"/>
    </xf>
    <xf numFmtId="0" fontId="25" fillId="3" borderId="17" xfId="9" applyFont="1" applyFill="1" applyBorder="1" applyAlignment="1" applyProtection="1">
      <alignment vertical="center"/>
      <protection locked="0"/>
    </xf>
    <xf numFmtId="0" fontId="25" fillId="0" borderId="28" xfId="9" applyFont="1" applyBorder="1" applyAlignment="1" applyProtection="1">
      <alignment vertical="center" wrapText="1"/>
      <protection locked="0"/>
    </xf>
    <xf numFmtId="0" fontId="25" fillId="0" borderId="31" xfId="9" applyFont="1" applyBorder="1" applyAlignment="1" applyProtection="1">
      <alignment horizontal="center" vertical="center"/>
      <protection locked="0"/>
    </xf>
    <xf numFmtId="14" fontId="25" fillId="0" borderId="26" xfId="9" applyNumberFormat="1" applyFont="1" applyBorder="1" applyAlignment="1" applyProtection="1">
      <alignment vertical="center" wrapText="1"/>
      <protection locked="0"/>
    </xf>
    <xf numFmtId="0" fontId="25" fillId="0" borderId="26" xfId="9" applyFont="1" applyBorder="1" applyAlignment="1" applyProtection="1">
      <alignment vertical="center" wrapText="1"/>
      <protection locked="0"/>
    </xf>
    <xf numFmtId="0" fontId="25" fillId="0" borderId="33" xfId="9" applyFont="1" applyBorder="1" applyAlignment="1" applyProtection="1">
      <alignment vertical="center"/>
      <protection locked="0"/>
    </xf>
    <xf numFmtId="0" fontId="25" fillId="0" borderId="31" xfId="9" applyFont="1" applyBorder="1" applyAlignment="1" applyProtection="1">
      <alignment vertical="center" wrapText="1"/>
      <protection locked="0"/>
    </xf>
    <xf numFmtId="49" fontId="25" fillId="0" borderId="26" xfId="9" applyNumberFormat="1" applyFont="1" applyBorder="1" applyAlignment="1" applyProtection="1">
      <alignment vertical="center"/>
      <protection locked="0"/>
    </xf>
    <xf numFmtId="0" fontId="25" fillId="3" borderId="31" xfId="9" applyFont="1" applyFill="1" applyBorder="1" applyAlignment="1" applyProtection="1">
      <alignment vertical="center" wrapText="1"/>
      <protection locked="0"/>
    </xf>
    <xf numFmtId="0" fontId="25" fillId="3" borderId="26" xfId="9" applyFont="1" applyFill="1" applyBorder="1" applyAlignment="1" applyProtection="1">
      <alignment vertical="center" wrapText="1"/>
      <protection locked="0"/>
    </xf>
    <xf numFmtId="0" fontId="25" fillId="3" borderId="33" xfId="15" applyFont="1" applyFill="1" applyBorder="1" applyAlignment="1" applyProtection="1">
      <alignment vertical="center" wrapText="1"/>
      <protection locked="0"/>
    </xf>
    <xf numFmtId="0" fontId="25" fillId="3" borderId="32" xfId="9" applyFont="1" applyFill="1" applyBorder="1" applyAlignment="1" applyProtection="1">
      <alignment vertical="center"/>
      <protection locked="0"/>
    </xf>
    <xf numFmtId="0" fontId="25" fillId="0" borderId="34" xfId="9" applyFont="1" applyBorder="1" applyAlignment="1" applyProtection="1">
      <alignment vertical="center" wrapText="1"/>
      <protection locked="0"/>
    </xf>
    <xf numFmtId="0" fontId="20" fillId="0" borderId="0" xfId="9" applyFont="1" applyAlignment="1" applyProtection="1">
      <alignment horizontal="center"/>
      <protection locked="0"/>
    </xf>
    <xf numFmtId="0" fontId="20" fillId="0" borderId="0" xfId="9" applyFont="1" applyAlignment="1" applyProtection="1">
      <alignment horizontal="center" vertical="center"/>
      <protection locked="0"/>
    </xf>
    <xf numFmtId="0" fontId="20" fillId="0" borderId="0" xfId="15" applyFont="1" applyAlignment="1" applyProtection="1">
      <alignment horizontal="center"/>
      <protection locked="0"/>
    </xf>
    <xf numFmtId="0" fontId="30" fillId="0" borderId="0" xfId="15" applyFont="1" applyAlignment="1" applyProtection="1">
      <alignment vertical="center"/>
      <protection locked="0"/>
    </xf>
    <xf numFmtId="14" fontId="16" fillId="2" borderId="0" xfId="9" applyNumberFormat="1" applyFont="1" applyFill="1" applyAlignment="1">
      <alignment vertical="center"/>
    </xf>
    <xf numFmtId="14" fontId="16" fillId="2" borderId="3" xfId="9" applyNumberFormat="1" applyFont="1" applyFill="1" applyBorder="1" applyAlignment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14" fontId="16" fillId="2" borderId="3" xfId="9" applyNumberFormat="1" applyFont="1" applyFill="1" applyBorder="1" applyAlignment="1">
      <alignment horizontal="center" vertical="center"/>
    </xf>
    <xf numFmtId="14" fontId="20" fillId="2" borderId="0" xfId="9" applyNumberFormat="1" applyFont="1" applyFill="1" applyAlignment="1">
      <alignment vertical="center" wrapText="1"/>
    </xf>
    <xf numFmtId="49" fontId="30" fillId="0" borderId="0" xfId="9" applyNumberFormat="1" applyFont="1" applyAlignment="1" applyProtection="1">
      <alignment vertical="center"/>
      <protection locked="0"/>
    </xf>
    <xf numFmtId="14" fontId="0" fillId="0" borderId="1" xfId="0" applyNumberFormat="1" applyBorder="1" applyAlignment="1">
      <alignment horizontal="center"/>
    </xf>
    <xf numFmtId="0" fontId="25" fillId="0" borderId="2" xfId="16" applyFont="1" applyBorder="1" applyAlignment="1" applyProtection="1">
      <alignment vertical="center" wrapText="1"/>
      <protection locked="0"/>
    </xf>
    <xf numFmtId="3" fontId="25" fillId="0" borderId="16" xfId="16" applyNumberFormat="1" applyFont="1" applyBorder="1" applyAlignment="1" applyProtection="1">
      <alignment horizontal="right" vertical="center"/>
      <protection locked="0"/>
    </xf>
    <xf numFmtId="0" fontId="25" fillId="0" borderId="15" xfId="16" applyFont="1" applyBorder="1" applyAlignment="1" applyProtection="1">
      <alignment vertical="center" wrapText="1"/>
      <protection locked="0"/>
    </xf>
    <xf numFmtId="49" fontId="36" fillId="0" borderId="1" xfId="0" applyNumberFormat="1" applyFont="1" applyBorder="1" applyAlignment="1">
      <alignment wrapText="1"/>
    </xf>
    <xf numFmtId="49" fontId="25" fillId="0" borderId="2" xfId="16" applyNumberFormat="1" applyFont="1" applyBorder="1" applyAlignment="1" applyProtection="1">
      <alignment vertical="center"/>
      <protection locked="0"/>
    </xf>
    <xf numFmtId="0" fontId="25" fillId="3" borderId="15" xfId="16" applyFont="1" applyFill="1" applyBorder="1" applyAlignment="1" applyProtection="1">
      <alignment vertical="center" wrapText="1"/>
      <protection locked="0"/>
    </xf>
    <xf numFmtId="14" fontId="25" fillId="0" borderId="2" xfId="16" applyNumberFormat="1" applyFont="1" applyBorder="1" applyAlignment="1" applyProtection="1">
      <alignment horizontal="left" vertical="center" wrapText="1"/>
      <protection locked="0"/>
    </xf>
    <xf numFmtId="49" fontId="25" fillId="0" borderId="1" xfId="16" applyNumberFormat="1" applyFont="1" applyBorder="1" applyAlignment="1" applyProtection="1">
      <alignment vertical="center"/>
      <protection locked="0"/>
    </xf>
    <xf numFmtId="14" fontId="10" fillId="0" borderId="1" xfId="0" applyNumberFormat="1" applyFont="1" applyBorder="1" applyAlignment="1">
      <alignment horizontal="center"/>
    </xf>
    <xf numFmtId="0" fontId="25" fillId="0" borderId="16" xfId="16" applyFont="1" applyBorder="1" applyAlignment="1" applyProtection="1">
      <alignment horizontal="right" vertical="center"/>
      <protection locked="0"/>
    </xf>
    <xf numFmtId="14" fontId="38" fillId="0" borderId="1" xfId="0" applyNumberFormat="1" applyFont="1" applyBorder="1" applyAlignment="1">
      <alignment horizontal="center"/>
    </xf>
    <xf numFmtId="14" fontId="39" fillId="0" borderId="1" xfId="0" applyNumberFormat="1" applyFont="1" applyBorder="1"/>
    <xf numFmtId="0" fontId="35" fillId="0" borderId="1" xfId="0" applyFont="1" applyBorder="1" applyAlignment="1">
      <alignment wrapText="1"/>
    </xf>
    <xf numFmtId="0" fontId="25" fillId="0" borderId="35" xfId="16" applyFont="1" applyBorder="1" applyAlignment="1" applyProtection="1">
      <alignment vertical="center" wrapText="1"/>
      <protection locked="0"/>
    </xf>
    <xf numFmtId="49" fontId="35" fillId="0" borderId="1" xfId="0" applyNumberFormat="1" applyFont="1" applyBorder="1" applyAlignment="1">
      <alignment horizontal="center" wrapText="1"/>
    </xf>
    <xf numFmtId="14" fontId="0" fillId="0" borderId="0" xfId="0" applyNumberFormat="1"/>
    <xf numFmtId="3" fontId="25" fillId="0" borderId="1" xfId="16" applyNumberFormat="1" applyFont="1" applyBorder="1" applyAlignment="1" applyProtection="1">
      <alignment horizontal="right" vertical="center"/>
      <protection locked="0"/>
    </xf>
    <xf numFmtId="49" fontId="25" fillId="0" borderId="1" xfId="16" applyNumberFormat="1" applyFont="1" applyBorder="1" applyAlignment="1" applyProtection="1">
      <alignment horizontal="center" vertical="center"/>
      <protection locked="0"/>
    </xf>
    <xf numFmtId="14" fontId="39" fillId="0" borderId="1" xfId="0" applyNumberFormat="1" applyFont="1" applyBorder="1" applyAlignment="1">
      <alignment horizontal="center"/>
    </xf>
    <xf numFmtId="49" fontId="36" fillId="0" borderId="1" xfId="0" applyNumberFormat="1" applyFont="1" applyBorder="1" applyAlignment="1">
      <alignment horizontal="center" wrapText="1"/>
    </xf>
    <xf numFmtId="0" fontId="25" fillId="0" borderId="1" xfId="16" applyFont="1" applyBorder="1" applyAlignment="1" applyProtection="1">
      <alignment vertical="center" wrapText="1"/>
      <protection locked="0"/>
    </xf>
    <xf numFmtId="0" fontId="35" fillId="0" borderId="0" xfId="0" applyFont="1" applyAlignment="1">
      <alignment wrapText="1"/>
    </xf>
    <xf numFmtId="0" fontId="35" fillId="0" borderId="1" xfId="0" applyFont="1" applyBorder="1" applyAlignment="1">
      <alignment horizontal="center" wrapText="1"/>
    </xf>
    <xf numFmtId="14" fontId="39" fillId="0" borderId="1" xfId="0" applyNumberFormat="1" applyFont="1" applyBorder="1" applyAlignment="1">
      <alignment horizontal="right"/>
    </xf>
    <xf numFmtId="0" fontId="35" fillId="0" borderId="5" xfId="0" applyFont="1" applyBorder="1" applyAlignment="1">
      <alignment wrapText="1"/>
    </xf>
    <xf numFmtId="0" fontId="35" fillId="0" borderId="16" xfId="0" applyFont="1" applyBorder="1" applyAlignment="1">
      <alignment wrapText="1"/>
    </xf>
    <xf numFmtId="49" fontId="36" fillId="0" borderId="2" xfId="0" applyNumberFormat="1" applyFont="1" applyBorder="1" applyAlignment="1">
      <alignment wrapText="1"/>
    </xf>
    <xf numFmtId="1" fontId="20" fillId="4" borderId="1" xfId="0" applyNumberFormat="1" applyFont="1" applyFill="1" applyBorder="1"/>
    <xf numFmtId="1" fontId="16" fillId="0" borderId="1" xfId="0" applyNumberFormat="1" applyFont="1" applyBorder="1" applyProtection="1">
      <protection locked="0"/>
    </xf>
    <xf numFmtId="3" fontId="20" fillId="0" borderId="1" xfId="1" applyNumberFormat="1" applyFont="1" applyBorder="1" applyAlignment="1" applyProtection="1">
      <alignment horizontal="center" vertical="center" wrapText="1"/>
      <protection locked="0"/>
    </xf>
    <xf numFmtId="1" fontId="16" fillId="0" borderId="1" xfId="2" applyNumberFormat="1" applyFont="1" applyBorder="1" applyAlignment="1" applyProtection="1">
      <alignment horizontal="center" vertical="top"/>
      <protection locked="0"/>
    </xf>
    <xf numFmtId="1" fontId="16" fillId="0" borderId="1" xfId="2" applyNumberFormat="1" applyFont="1" applyBorder="1" applyAlignment="1" applyProtection="1">
      <alignment horizontal="center" vertical="center"/>
      <protection locked="0"/>
    </xf>
    <xf numFmtId="1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6" fillId="2" borderId="1" xfId="1" applyNumberFormat="1" applyFont="1" applyFill="1" applyBorder="1" applyAlignment="1" applyProtection="1">
      <alignment horizontal="center" vertical="center"/>
      <protection locked="0"/>
    </xf>
    <xf numFmtId="1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16" fillId="2" borderId="1" xfId="1" applyNumberFormat="1" applyFont="1" applyFill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>
      <alignment horizontal="center"/>
    </xf>
    <xf numFmtId="3" fontId="20" fillId="0" borderId="1" xfId="1" applyNumberFormat="1" applyFont="1" applyBorder="1" applyAlignment="1">
      <alignment horizontal="center" vertical="center" wrapText="1"/>
    </xf>
    <xf numFmtId="169" fontId="25" fillId="0" borderId="2" xfId="16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3" fontId="16" fillId="0" borderId="1" xfId="1" applyNumberFormat="1" applyFont="1" applyBorder="1" applyAlignment="1" applyProtection="1">
      <alignment horizontal="right" vertical="center" wrapText="1" indent="1"/>
      <protection locked="0"/>
    </xf>
    <xf numFmtId="169" fontId="37" fillId="2" borderId="2" xfId="16" applyNumberFormat="1" applyFont="1" applyFill="1" applyBorder="1" applyAlignment="1" applyProtection="1">
      <alignment horizontal="left" vertical="center" wrapText="1"/>
      <protection locked="0"/>
    </xf>
    <xf numFmtId="3" fontId="20" fillId="2" borderId="1" xfId="1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wrapText="1"/>
    </xf>
    <xf numFmtId="0" fontId="40" fillId="2" borderId="1" xfId="0" applyFont="1" applyFill="1" applyBorder="1" applyAlignment="1">
      <alignment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wrapText="1"/>
    </xf>
    <xf numFmtId="0" fontId="40" fillId="2" borderId="1" xfId="0" applyFont="1" applyFill="1" applyBorder="1" applyAlignment="1">
      <alignment horizontal="left" vertical="top" wrapText="1"/>
    </xf>
    <xf numFmtId="0" fontId="40" fillId="2" borderId="0" xfId="0" applyFont="1" applyFill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40" fillId="2" borderId="0" xfId="0" applyFont="1" applyFill="1" applyAlignment="1">
      <alignment horizontal="center" vertical="center" wrapText="1"/>
    </xf>
    <xf numFmtId="169" fontId="37" fillId="2" borderId="24" xfId="16" applyNumberFormat="1" applyFont="1" applyFill="1" applyBorder="1" applyAlignment="1" applyProtection="1">
      <alignment horizontal="left" vertical="center" wrapText="1"/>
      <protection locked="0"/>
    </xf>
    <xf numFmtId="0" fontId="40" fillId="2" borderId="36" xfId="0" applyFont="1" applyFill="1" applyBorder="1" applyAlignment="1">
      <alignment horizontal="center" vertical="center" wrapText="1"/>
    </xf>
    <xf numFmtId="0" fontId="40" fillId="2" borderId="36" xfId="0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left" vertical="center" wrapText="1" indent="1"/>
    </xf>
    <xf numFmtId="3" fontId="20" fillId="2" borderId="36" xfId="1" applyNumberFormat="1" applyFont="1" applyFill="1" applyBorder="1" applyAlignment="1">
      <alignment horizontal="center" vertical="center" wrapText="1"/>
    </xf>
    <xf numFmtId="169" fontId="37" fillId="2" borderId="1" xfId="16" applyNumberFormat="1" applyFont="1" applyFill="1" applyBorder="1" applyAlignment="1" applyProtection="1">
      <alignment horizontal="left" vertical="center" wrapText="1"/>
      <protection locked="0"/>
    </xf>
    <xf numFmtId="3" fontId="20" fillId="0" borderId="1" xfId="1" applyNumberFormat="1" applyFont="1" applyBorder="1" applyAlignment="1" applyProtection="1">
      <alignment horizontal="right" vertical="center" wrapText="1" indent="1"/>
      <protection locked="0"/>
    </xf>
    <xf numFmtId="169" fontId="37" fillId="0" borderId="2" xfId="16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wrapText="1"/>
    </xf>
    <xf numFmtId="4" fontId="20" fillId="0" borderId="1" xfId="1" applyNumberFormat="1" applyFont="1" applyBorder="1" applyAlignment="1" applyProtection="1">
      <alignment horizontal="center" vertical="center" wrapText="1"/>
      <protection locked="0"/>
    </xf>
    <xf numFmtId="1" fontId="20" fillId="4" borderId="1" xfId="0" applyNumberFormat="1" applyFont="1" applyFill="1" applyBorder="1" applyAlignment="1">
      <alignment horizontal="right" vertical="center" wrapText="1"/>
    </xf>
    <xf numFmtId="0" fontId="20" fillId="0" borderId="1" xfId="2" applyFont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center" vertical="top" wrapText="1"/>
    </xf>
    <xf numFmtId="2" fontId="20" fillId="0" borderId="1" xfId="2" applyNumberFormat="1" applyFont="1" applyBorder="1" applyAlignment="1">
      <alignment horizontal="center" vertical="top" wrapText="1"/>
    </xf>
    <xf numFmtId="14" fontId="20" fillId="0" borderId="1" xfId="2" applyNumberFormat="1" applyFont="1" applyBorder="1" applyAlignment="1">
      <alignment horizontal="center" vertical="top" wrapText="1"/>
    </xf>
    <xf numFmtId="1" fontId="16" fillId="4" borderId="1" xfId="4" applyNumberFormat="1" applyFont="1" applyFill="1" applyBorder="1" applyAlignment="1">
      <alignment vertical="center" wrapText="1"/>
    </xf>
    <xf numFmtId="0" fontId="16" fillId="0" borderId="1" xfId="17" applyFont="1" applyBorder="1" applyAlignment="1" applyProtection="1">
      <alignment horizontal="center" vertical="center" wrapText="1"/>
      <protection locked="0"/>
    </xf>
    <xf numFmtId="0" fontId="16" fillId="0" borderId="1" xfId="17" applyFont="1" applyBorder="1" applyAlignment="1" applyProtection="1">
      <alignment vertical="center" wrapText="1"/>
      <protection locked="0"/>
    </xf>
    <xf numFmtId="14" fontId="30" fillId="0" borderId="2" xfId="16" applyNumberFormat="1" applyFont="1" applyBorder="1" applyAlignment="1" applyProtection="1">
      <alignment horizontal="left" wrapText="1"/>
      <protection locked="0"/>
    </xf>
    <xf numFmtId="14" fontId="30" fillId="0" borderId="2" xfId="16" applyNumberFormat="1" applyFont="1" applyBorder="1" applyAlignment="1" applyProtection="1">
      <alignment wrapText="1"/>
      <protection locked="0"/>
    </xf>
    <xf numFmtId="0" fontId="17" fillId="0" borderId="37" xfId="17" applyFont="1" applyBorder="1" applyAlignment="1" applyProtection="1">
      <alignment horizontal="center" vertical="center" wrapText="1"/>
      <protection locked="0"/>
    </xf>
    <xf numFmtId="0" fontId="17" fillId="0" borderId="37" xfId="17" applyFont="1" applyBorder="1" applyAlignment="1" applyProtection="1">
      <alignment vertical="center" wrapText="1"/>
      <protection locked="0"/>
    </xf>
    <xf numFmtId="0" fontId="41" fillId="0" borderId="6" xfId="2" applyFont="1" applyBorder="1" applyAlignment="1" applyProtection="1">
      <alignment horizontal="center" vertical="center" wrapText="1"/>
      <protection locked="0"/>
    </xf>
    <xf numFmtId="14" fontId="10" fillId="0" borderId="37" xfId="3" applyNumberFormat="1" applyBorder="1" applyAlignment="1" applyProtection="1">
      <alignment horizontal="left" vertical="center"/>
      <protection locked="0"/>
    </xf>
    <xf numFmtId="1" fontId="41" fillId="0" borderId="6" xfId="2" applyNumberFormat="1" applyFont="1" applyBorder="1" applyAlignment="1" applyProtection="1">
      <alignment horizontal="left" vertical="top" wrapText="1"/>
      <protection locked="0"/>
    </xf>
    <xf numFmtId="0" fontId="41" fillId="0" borderId="6" xfId="2" applyFont="1" applyBorder="1" applyAlignment="1" applyProtection="1">
      <alignment horizontal="left" vertical="top" wrapText="1"/>
      <protection locked="0"/>
    </xf>
    <xf numFmtId="49" fontId="41" fillId="0" borderId="6" xfId="2" applyNumberFormat="1" applyFont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Protection="1">
      <protection locked="0"/>
    </xf>
    <xf numFmtId="3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>
      <alignment vertical="center"/>
    </xf>
    <xf numFmtId="1" fontId="17" fillId="2" borderId="1" xfId="3" applyNumberFormat="1" applyFont="1" applyFill="1" applyBorder="1"/>
    <xf numFmtId="49" fontId="35" fillId="0" borderId="0" xfId="0" applyNumberFormat="1" applyFont="1" applyAlignment="1">
      <alignment horizontal="center" wrapText="1"/>
    </xf>
    <xf numFmtId="49" fontId="25" fillId="0" borderId="1" xfId="9" applyNumberFormat="1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Alignment="1">
      <alignment horizontal="center" vertical="center"/>
    </xf>
    <xf numFmtId="0" fontId="29" fillId="3" borderId="5" xfId="9" applyFont="1" applyFill="1" applyBorder="1" applyAlignment="1">
      <alignment horizontal="center" vertical="center"/>
    </xf>
    <xf numFmtId="0" fontId="29" fillId="3" borderId="21" xfId="9" applyFont="1" applyFill="1" applyBorder="1" applyAlignment="1">
      <alignment horizontal="center" vertical="center"/>
    </xf>
    <xf numFmtId="0" fontId="29" fillId="3" borderId="4" xfId="9" applyFont="1" applyFill="1" applyBorder="1" applyAlignment="1">
      <alignment horizontal="center" vertical="center"/>
    </xf>
    <xf numFmtId="0" fontId="29" fillId="3" borderId="10" xfId="9" applyFont="1" applyFill="1" applyBorder="1" applyAlignment="1">
      <alignment horizontal="center" vertical="center"/>
    </xf>
    <xf numFmtId="0" fontId="29" fillId="3" borderId="9" xfId="9" applyFont="1" applyFill="1" applyBorder="1" applyAlignment="1">
      <alignment horizontal="center" vertical="center"/>
    </xf>
    <xf numFmtId="0" fontId="25" fillId="0" borderId="27" xfId="9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Alignment="1">
      <alignment horizontal="left" vertical="center" wrapText="1"/>
    </xf>
    <xf numFmtId="14" fontId="20" fillId="2" borderId="27" xfId="9" applyNumberFormat="1" applyFont="1" applyFill="1" applyBorder="1" applyAlignment="1">
      <alignment horizontal="center" vertical="center" wrapText="1"/>
    </xf>
    <xf numFmtId="14" fontId="20" fillId="2" borderId="0" xfId="9" applyNumberFormat="1" applyFont="1" applyFill="1" applyAlignment="1">
      <alignment horizontal="center" vertical="center" wrapText="1"/>
    </xf>
    <xf numFmtId="0" fontId="25" fillId="0" borderId="0" xfId="9" applyFont="1" applyAlignment="1" applyProtection="1">
      <alignment horizontal="left" vertical="center" wrapText="1"/>
      <protection locked="0"/>
    </xf>
    <xf numFmtId="0" fontId="25" fillId="0" borderId="0" xfId="9" applyFont="1" applyAlignment="1" applyProtection="1">
      <alignment horizontal="left" vertical="center"/>
      <protection locked="0"/>
    </xf>
    <xf numFmtId="1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20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>
      <alignment horizontal="left" vertical="center" wrapText="1"/>
    </xf>
    <xf numFmtId="0" fontId="20" fillId="4" borderId="5" xfId="1" applyFont="1" applyFill="1" applyBorder="1" applyAlignment="1">
      <alignment horizontal="center" vertical="center"/>
    </xf>
    <xf numFmtId="0" fontId="20" fillId="4" borderId="21" xfId="1" applyFont="1" applyFill="1" applyBorder="1" applyAlignment="1">
      <alignment horizontal="center" vertical="center"/>
    </xf>
    <xf numFmtId="0" fontId="20" fillId="4" borderId="4" xfId="1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3" fontId="20" fillId="4" borderId="26" xfId="1" applyNumberFormat="1" applyFont="1" applyFill="1" applyBorder="1" applyAlignment="1">
      <alignment horizontal="center" vertical="center" wrapText="1"/>
    </xf>
    <xf numFmtId="3" fontId="20" fillId="4" borderId="2" xfId="1" applyNumberFormat="1" applyFont="1" applyFill="1" applyBorder="1" applyAlignment="1">
      <alignment horizontal="center" vertical="center" wrapText="1"/>
    </xf>
    <xf numFmtId="3" fontId="20" fillId="5" borderId="26" xfId="1" applyNumberFormat="1" applyFont="1" applyFill="1" applyBorder="1" applyAlignment="1">
      <alignment horizontal="center" vertical="center" wrapText="1"/>
    </xf>
    <xf numFmtId="3" fontId="20" fillId="5" borderId="2" xfId="1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left"/>
    </xf>
    <xf numFmtId="0" fontId="16" fillId="2" borderId="0" xfId="0" applyFont="1" applyFill="1" applyAlignment="1" applyProtection="1">
      <alignment horizontal="left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14" fontId="20" fillId="2" borderId="0" xfId="10" applyNumberFormat="1" applyFont="1" applyFill="1" applyAlignment="1">
      <alignment horizontal="center" vertical="center"/>
    </xf>
    <xf numFmtId="14" fontId="20" fillId="2" borderId="0" xfId="10" applyNumberFormat="1" applyFont="1" applyFill="1" applyAlignment="1">
      <alignment horizontal="left" vertical="center" wrapText="1"/>
    </xf>
    <xf numFmtId="14" fontId="20" fillId="2" borderId="27" xfId="10" applyNumberFormat="1" applyFont="1" applyFill="1" applyBorder="1" applyAlignment="1">
      <alignment horizontal="center" vertical="center"/>
    </xf>
    <xf numFmtId="14" fontId="20" fillId="2" borderId="27" xfId="10" applyNumberFormat="1" applyFont="1" applyFill="1" applyBorder="1" applyAlignment="1">
      <alignment horizontal="center" vertical="center" wrapText="1"/>
    </xf>
    <xf numFmtId="14" fontId="20" fillId="2" borderId="0" xfId="10" applyNumberFormat="1" applyFont="1" applyFill="1" applyAlignment="1">
      <alignment horizontal="center" vertical="center" wrapText="1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2" borderId="0" xfId="1" applyFont="1" applyFill="1" applyAlignment="1">
      <alignment horizontal="left" vertical="center" wrapText="1"/>
    </xf>
    <xf numFmtId="0" fontId="20" fillId="4" borderId="0" xfId="0" applyFont="1" applyFill="1" applyAlignment="1">
      <alignment horizontal="left" wrapText="1"/>
    </xf>
    <xf numFmtId="0" fontId="16" fillId="0" borderId="0" xfId="0" applyFont="1" applyAlignment="1" applyProtection="1">
      <alignment horizontal="left"/>
      <protection locked="0"/>
    </xf>
    <xf numFmtId="0" fontId="19" fillId="4" borderId="5" xfId="1" applyFont="1" applyFill="1" applyBorder="1" applyAlignment="1">
      <alignment horizontal="center" vertical="center"/>
    </xf>
    <xf numFmtId="0" fontId="19" fillId="4" borderId="21" xfId="1" applyFont="1" applyFill="1" applyBorder="1" applyAlignment="1">
      <alignment horizontal="center" vertical="center"/>
    </xf>
    <xf numFmtId="0" fontId="19" fillId="4" borderId="4" xfId="1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/>
    </xf>
    <xf numFmtId="0" fontId="20" fillId="0" borderId="0" xfId="0" applyFont="1" applyAlignment="1" applyProtection="1">
      <alignment horizontal="center" vertical="center" wrapText="1"/>
      <protection locked="0"/>
    </xf>
    <xf numFmtId="0" fontId="16" fillId="4" borderId="0" xfId="1" applyFont="1" applyFill="1" applyAlignment="1">
      <alignment horizontal="right" vertical="center"/>
    </xf>
    <xf numFmtId="0" fontId="16" fillId="4" borderId="1" xfId="4" applyFont="1" applyFill="1" applyBorder="1" applyAlignment="1">
      <alignment horizontal="center" vertical="center" wrapText="1"/>
    </xf>
    <xf numFmtId="0" fontId="17" fillId="0" borderId="36" xfId="17" applyFont="1" applyBorder="1" applyAlignment="1" applyProtection="1">
      <alignment horizontal="center" vertical="center" wrapText="1"/>
      <protection locked="0"/>
    </xf>
    <xf numFmtId="0" fontId="17" fillId="0" borderId="2" xfId="17" applyFont="1" applyBorder="1" applyAlignment="1" applyProtection="1">
      <alignment horizontal="center" vertical="center" wrapText="1"/>
      <protection locked="0"/>
    </xf>
    <xf numFmtId="0" fontId="17" fillId="0" borderId="24" xfId="17" applyFont="1" applyBorder="1" applyAlignment="1" applyProtection="1">
      <alignment horizontal="center" vertical="center" wrapText="1"/>
      <protection locked="0"/>
    </xf>
    <xf numFmtId="0" fontId="15" fillId="4" borderId="0" xfId="0" applyFont="1" applyFill="1" applyAlignment="1">
      <alignment horizontal="left"/>
    </xf>
    <xf numFmtId="0" fontId="15" fillId="4" borderId="0" xfId="3" applyFont="1" applyFill="1" applyAlignment="1">
      <alignment horizontal="left"/>
    </xf>
    <xf numFmtId="0" fontId="15" fillId="0" borderId="0" xfId="3" applyFont="1" applyAlignment="1" applyProtection="1">
      <alignment horizontal="left" vertical="center" wrapText="1"/>
      <protection locked="0"/>
    </xf>
    <xf numFmtId="0" fontId="10" fillId="0" borderId="0" xfId="3" applyAlignment="1" applyProtection="1">
      <alignment horizontal="left" vertical="center" wrapText="1"/>
      <protection locked="0"/>
    </xf>
    <xf numFmtId="0" fontId="10" fillId="0" borderId="0" xfId="3" applyAlignment="1" applyProtection="1">
      <alignment horizontal="left" vertical="center"/>
      <protection locked="0"/>
    </xf>
    <xf numFmtId="14" fontId="16" fillId="4" borderId="0" xfId="1" applyNumberFormat="1" applyFont="1" applyFill="1" applyAlignment="1">
      <alignment horizontal="center" vertical="center"/>
    </xf>
    <xf numFmtId="0" fontId="28" fillId="4" borderId="0" xfId="3" applyFont="1" applyFill="1" applyAlignment="1">
      <alignment horizontal="left" vertical="center" wrapText="1"/>
    </xf>
    <xf numFmtId="0" fontId="16" fillId="4" borderId="0" xfId="3" applyFont="1" applyFill="1" applyAlignment="1">
      <alignment horizontal="left" vertical="center"/>
    </xf>
    <xf numFmtId="0" fontId="17" fillId="0" borderId="21" xfId="3" applyFont="1" applyBorder="1" applyAlignment="1">
      <alignment horizontal="center" vertical="center"/>
    </xf>
  </cellXfs>
  <cellStyles count="18">
    <cellStyle name="Normal" xfId="0" builtinId="0"/>
    <cellStyle name="Normal 2" xfId="2"/>
    <cellStyle name="Normal 3" xfId="3"/>
    <cellStyle name="Normal 4" xfId="4"/>
    <cellStyle name="Normal 4 2 2" xfId="17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2 2 2" xfId="16"/>
    <cellStyle name="Normal 5 3 3" xfId="15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171450</xdr:rowOff>
    </xdr:from>
    <xdr:to>
      <xdr:col>2</xdr:col>
      <xdr:colOff>1495425</xdr:colOff>
      <xdr:row>21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171450</xdr:rowOff>
    </xdr:from>
    <xdr:to>
      <xdr:col>1</xdr:col>
      <xdr:colOff>1495425</xdr:colOff>
      <xdr:row>22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22</xdr:row>
      <xdr:rowOff>180975</xdr:rowOff>
    </xdr:from>
    <xdr:to>
      <xdr:col>6</xdr:col>
      <xdr:colOff>219075</xdr:colOff>
      <xdr:row>22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23</xdr:row>
      <xdr:rowOff>152400</xdr:rowOff>
    </xdr:from>
    <xdr:to>
      <xdr:col>7</xdr:col>
      <xdr:colOff>9525</xdr:colOff>
      <xdr:row>23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171450</xdr:rowOff>
    </xdr:from>
    <xdr:to>
      <xdr:col>2</xdr:col>
      <xdr:colOff>1495425</xdr:colOff>
      <xdr:row>20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171450</xdr:rowOff>
    </xdr:from>
    <xdr:to>
      <xdr:col>1</xdr:col>
      <xdr:colOff>1495425</xdr:colOff>
      <xdr:row>21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22</xdr:row>
      <xdr:rowOff>4082</xdr:rowOff>
    </xdr:from>
    <xdr:to>
      <xdr:col>5</xdr:col>
      <xdr:colOff>110219</xdr:colOff>
      <xdr:row>22</xdr:row>
      <xdr:rowOff>4082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171450</xdr:rowOff>
    </xdr:from>
    <xdr:to>
      <xdr:col>2</xdr:col>
      <xdr:colOff>1495425</xdr:colOff>
      <xdr:row>24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24</xdr:row>
      <xdr:rowOff>152400</xdr:rowOff>
    </xdr:from>
    <xdr:to>
      <xdr:col>7</xdr:col>
      <xdr:colOff>9525</xdr:colOff>
      <xdr:row>24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29</xdr:row>
      <xdr:rowOff>180975</xdr:rowOff>
    </xdr:from>
    <xdr:to>
      <xdr:col>2</xdr:col>
      <xdr:colOff>554556</xdr:colOff>
      <xdr:row>29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zaalishvili\AppData\Local\Microsoft\Windows\Temporary%20Internet%20Files\Content.Outlook\NKXX6P1B\Users\lmerabishvili\AppData\Local\Microsoft\Windows\Temporary%20Internet%20Files\Content.Outlook\DELNJLCD\axali%20formebiV3.xlsx?00641D41" TargetMode="External"/><Relationship Id="rId1" Type="http://schemas.openxmlformats.org/officeDocument/2006/relationships/externalLinkPath" Target="file:///\\00641D41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5"/>
  <sheetViews>
    <sheetView showGridLines="0" view="pageBreakPreview" zoomScaleNormal="100" zoomScaleSheetLayoutView="100" workbookViewId="0">
      <selection activeCell="G10" sqref="G10"/>
    </sheetView>
  </sheetViews>
  <sheetFormatPr defaultColWidth="9.140625" defaultRowHeight="15"/>
  <cols>
    <col min="1" max="1" width="6.28515625" style="320" bestFit="1" customWidth="1"/>
    <col min="2" max="2" width="13.140625" style="320" customWidth="1"/>
    <col min="3" max="3" width="18.85546875" style="320" customWidth="1"/>
    <col min="4" max="4" width="15.140625" style="320" customWidth="1"/>
    <col min="5" max="5" width="21.85546875" style="320" customWidth="1"/>
    <col min="6" max="6" width="19.140625" style="367" customWidth="1"/>
    <col min="7" max="7" width="21.5703125" style="367" customWidth="1"/>
    <col min="8" max="8" width="19.140625" style="367" customWidth="1"/>
    <col min="9" max="9" width="16.42578125" style="320" bestFit="1" customWidth="1"/>
    <col min="10" max="10" width="17.42578125" style="320" customWidth="1"/>
    <col min="11" max="11" width="16.42578125" style="361" customWidth="1"/>
    <col min="12" max="12" width="13.140625" style="320" bestFit="1" customWidth="1"/>
    <col min="13" max="13" width="14.140625" style="320" customWidth="1"/>
    <col min="14" max="16384" width="9.140625" style="320"/>
  </cols>
  <sheetData>
    <row r="1" spans="1:13" s="295" customFormat="1">
      <c r="A1" s="183" t="s">
        <v>508</v>
      </c>
      <c r="C1" s="296"/>
      <c r="D1" s="296"/>
      <c r="E1" s="297"/>
      <c r="F1" s="179"/>
      <c r="G1" s="297"/>
      <c r="H1" s="182"/>
      <c r="I1" s="296"/>
      <c r="J1" s="297"/>
      <c r="K1" s="297"/>
      <c r="L1" s="297"/>
      <c r="M1" s="299" t="s">
        <v>94</v>
      </c>
    </row>
    <row r="2" spans="1:13" s="295" customFormat="1">
      <c r="A2" s="181" t="s">
        <v>124</v>
      </c>
      <c r="B2" s="296"/>
      <c r="C2" s="296"/>
      <c r="D2" s="296"/>
      <c r="E2" s="297"/>
      <c r="F2" s="179"/>
      <c r="G2" s="297"/>
      <c r="H2" s="179"/>
      <c r="I2" s="296"/>
      <c r="J2" s="297"/>
      <c r="K2" s="297"/>
      <c r="L2" s="297"/>
      <c r="M2" s="300" t="s">
        <v>514</v>
      </c>
    </row>
    <row r="3" spans="1:13" s="295" customFormat="1">
      <c r="A3" s="301"/>
      <c r="B3" s="296"/>
      <c r="C3" s="302"/>
      <c r="D3" s="303"/>
      <c r="E3" s="297"/>
      <c r="F3" s="304"/>
      <c r="G3" s="297"/>
      <c r="H3" s="297"/>
      <c r="I3" s="179"/>
      <c r="J3" s="296"/>
      <c r="K3" s="297"/>
      <c r="L3" s="296"/>
      <c r="M3" s="306"/>
    </row>
    <row r="4" spans="1:13" s="295" customFormat="1">
      <c r="A4" s="188" t="s">
        <v>254</v>
      </c>
      <c r="B4" s="179"/>
      <c r="C4" s="179"/>
      <c r="D4" s="189" t="s">
        <v>515</v>
      </c>
      <c r="E4" s="307"/>
      <c r="F4" s="308"/>
      <c r="G4" s="309"/>
      <c r="H4" s="310"/>
      <c r="I4" s="307"/>
      <c r="J4" s="311"/>
      <c r="K4" s="305"/>
      <c r="L4" s="309"/>
      <c r="M4" s="312"/>
    </row>
    <row r="5" spans="1:13" s="295" customFormat="1" ht="15.75" thickBot="1">
      <c r="A5" s="180"/>
      <c r="B5" s="297"/>
      <c r="C5" s="313"/>
      <c r="D5" s="314"/>
      <c r="E5" s="297"/>
      <c r="F5" s="315"/>
      <c r="G5" s="315"/>
      <c r="H5" s="315"/>
      <c r="I5" s="297"/>
      <c r="J5" s="296"/>
      <c r="K5" s="305"/>
      <c r="L5" s="296"/>
      <c r="M5" s="306"/>
    </row>
    <row r="6" spans="1:13" ht="33" customHeight="1" thickBot="1">
      <c r="A6" s="316"/>
      <c r="B6" s="317"/>
      <c r="C6" s="318"/>
      <c r="D6" s="318"/>
      <c r="E6" s="458" t="s">
        <v>476</v>
      </c>
      <c r="F6" s="459"/>
      <c r="G6" s="459"/>
      <c r="H6" s="460"/>
      <c r="I6" s="461" t="s">
        <v>489</v>
      </c>
      <c r="J6" s="461"/>
      <c r="K6" s="461"/>
      <c r="L6" s="462"/>
      <c r="M6" s="319"/>
    </row>
    <row r="7" spans="1:13" s="329" customFormat="1" ht="51.75" thickBot="1">
      <c r="A7" s="321" t="s">
        <v>64</v>
      </c>
      <c r="B7" s="322" t="s">
        <v>125</v>
      </c>
      <c r="C7" s="322" t="s">
        <v>507</v>
      </c>
      <c r="D7" s="323" t="s">
        <v>260</v>
      </c>
      <c r="E7" s="324" t="s">
        <v>509</v>
      </c>
      <c r="F7" s="324" t="s">
        <v>448</v>
      </c>
      <c r="G7" s="324" t="s">
        <v>436</v>
      </c>
      <c r="H7" s="324" t="s">
        <v>435</v>
      </c>
      <c r="I7" s="324" t="s">
        <v>387</v>
      </c>
      <c r="J7" s="325" t="s">
        <v>257</v>
      </c>
      <c r="K7" s="326" t="s">
        <v>506</v>
      </c>
      <c r="L7" s="327" t="s">
        <v>210</v>
      </c>
      <c r="M7" s="328" t="s">
        <v>211</v>
      </c>
    </row>
    <row r="8" spans="1:13" s="334" customFormat="1" ht="15.75" thickBot="1">
      <c r="A8" s="330">
        <v>1</v>
      </c>
      <c r="B8" s="331">
        <v>2</v>
      </c>
      <c r="C8" s="332">
        <v>3</v>
      </c>
      <c r="D8" s="332">
        <v>4</v>
      </c>
      <c r="E8" s="330">
        <v>5</v>
      </c>
      <c r="F8" s="331">
        <v>6</v>
      </c>
      <c r="G8" s="332">
        <v>7</v>
      </c>
      <c r="H8" s="331">
        <v>8</v>
      </c>
      <c r="I8" s="330">
        <v>9</v>
      </c>
      <c r="J8" s="331">
        <v>10</v>
      </c>
      <c r="K8" s="331">
        <v>11</v>
      </c>
      <c r="L8" s="333">
        <v>12</v>
      </c>
      <c r="M8" s="328">
        <v>13</v>
      </c>
    </row>
    <row r="9" spans="1:13" ht="25.5">
      <c r="A9" s="335">
        <v>1</v>
      </c>
      <c r="B9" s="368">
        <v>44987</v>
      </c>
      <c r="C9" s="369" t="s">
        <v>516</v>
      </c>
      <c r="D9" s="370">
        <v>30000</v>
      </c>
      <c r="E9" s="371" t="s">
        <v>517</v>
      </c>
      <c r="F9" s="455" t="s">
        <v>518</v>
      </c>
      <c r="G9" s="372" t="s">
        <v>519</v>
      </c>
      <c r="H9" s="373" t="s">
        <v>188</v>
      </c>
      <c r="I9" s="374"/>
      <c r="J9" s="343"/>
      <c r="K9" s="344"/>
      <c r="L9" s="345"/>
      <c r="M9" s="346"/>
    </row>
    <row r="10" spans="1:13" ht="114.75">
      <c r="A10" s="335">
        <v>2</v>
      </c>
      <c r="B10" s="375" t="s">
        <v>520</v>
      </c>
      <c r="C10" s="369" t="s">
        <v>521</v>
      </c>
      <c r="D10" s="370">
        <v>10000</v>
      </c>
      <c r="E10" s="371" t="s">
        <v>522</v>
      </c>
      <c r="F10" s="386" t="s">
        <v>523</v>
      </c>
      <c r="G10" s="376"/>
      <c r="H10" s="373"/>
      <c r="I10" s="374" t="s">
        <v>524</v>
      </c>
      <c r="J10" s="343"/>
      <c r="K10" s="344"/>
      <c r="L10" s="345"/>
      <c r="M10" s="346"/>
    </row>
    <row r="11" spans="1:13" ht="25.5">
      <c r="A11" s="335">
        <v>3</v>
      </c>
      <c r="B11" s="377" t="s">
        <v>525</v>
      </c>
      <c r="C11" s="369" t="s">
        <v>516</v>
      </c>
      <c r="D11" s="370">
        <v>45000</v>
      </c>
      <c r="E11" s="371" t="s">
        <v>526</v>
      </c>
      <c r="F11" s="386" t="s">
        <v>527</v>
      </c>
      <c r="G11" s="373" t="s">
        <v>528</v>
      </c>
      <c r="H11" s="373" t="s">
        <v>188</v>
      </c>
      <c r="I11" s="342"/>
      <c r="J11" s="343"/>
      <c r="K11" s="344"/>
      <c r="L11" s="345"/>
      <c r="M11" s="346"/>
    </row>
    <row r="12" spans="1:13" ht="25.5">
      <c r="A12" s="335">
        <v>4</v>
      </c>
      <c r="B12" s="377" t="s">
        <v>525</v>
      </c>
      <c r="C12" s="369" t="s">
        <v>516</v>
      </c>
      <c r="D12" s="370">
        <v>35000</v>
      </c>
      <c r="E12" s="371" t="s">
        <v>529</v>
      </c>
      <c r="F12" s="386" t="s">
        <v>530</v>
      </c>
      <c r="G12" s="373" t="s">
        <v>531</v>
      </c>
      <c r="H12" s="373" t="s">
        <v>188</v>
      </c>
      <c r="I12" s="342"/>
      <c r="J12" s="343"/>
      <c r="K12" s="344"/>
      <c r="L12" s="345"/>
      <c r="M12" s="346"/>
    </row>
    <row r="13" spans="1:13" ht="25.5">
      <c r="A13" s="335">
        <v>5</v>
      </c>
      <c r="B13" s="368">
        <v>44929</v>
      </c>
      <c r="C13" s="369" t="s">
        <v>516</v>
      </c>
      <c r="D13" s="378">
        <v>30000</v>
      </c>
      <c r="E13" s="371" t="s">
        <v>532</v>
      </c>
      <c r="F13" s="386" t="s">
        <v>533</v>
      </c>
      <c r="G13" s="373" t="s">
        <v>534</v>
      </c>
      <c r="H13" s="373" t="s">
        <v>188</v>
      </c>
      <c r="I13" s="342"/>
      <c r="J13" s="343"/>
      <c r="K13" s="344"/>
      <c r="L13" s="345"/>
      <c r="M13" s="346"/>
    </row>
    <row r="14" spans="1:13" ht="25.5">
      <c r="A14" s="335">
        <v>6</v>
      </c>
      <c r="B14" s="368">
        <v>44929</v>
      </c>
      <c r="C14" s="369" t="s">
        <v>516</v>
      </c>
      <c r="D14" s="378">
        <v>50000</v>
      </c>
      <c r="E14" s="371" t="s">
        <v>535</v>
      </c>
      <c r="F14" s="386" t="s">
        <v>536</v>
      </c>
      <c r="G14" s="373" t="s">
        <v>537</v>
      </c>
      <c r="H14" s="373" t="s">
        <v>188</v>
      </c>
      <c r="I14" s="342"/>
      <c r="J14" s="343"/>
      <c r="K14" s="344"/>
      <c r="L14" s="345"/>
      <c r="M14" s="346"/>
    </row>
    <row r="15" spans="1:13" ht="25.5">
      <c r="A15" s="335">
        <v>7</v>
      </c>
      <c r="B15" s="368">
        <v>44929</v>
      </c>
      <c r="C15" s="369" t="s">
        <v>516</v>
      </c>
      <c r="D15" s="378">
        <v>50000</v>
      </c>
      <c r="E15" s="371" t="s">
        <v>538</v>
      </c>
      <c r="F15" s="386" t="s">
        <v>539</v>
      </c>
      <c r="G15" s="373" t="s">
        <v>540</v>
      </c>
      <c r="H15" s="373" t="s">
        <v>188</v>
      </c>
      <c r="I15" s="342"/>
      <c r="J15" s="343"/>
      <c r="K15" s="344"/>
      <c r="L15" s="345"/>
      <c r="M15" s="346"/>
    </row>
    <row r="16" spans="1:13" ht="25.5">
      <c r="A16" s="335">
        <v>8</v>
      </c>
      <c r="B16" s="368">
        <v>44929</v>
      </c>
      <c r="C16" s="369" t="s">
        <v>516</v>
      </c>
      <c r="D16" s="378">
        <v>50000</v>
      </c>
      <c r="E16" s="371" t="s">
        <v>541</v>
      </c>
      <c r="F16" s="386" t="s">
        <v>542</v>
      </c>
      <c r="G16" s="373" t="s">
        <v>543</v>
      </c>
      <c r="H16" s="373" t="s">
        <v>188</v>
      </c>
      <c r="I16" s="342"/>
      <c r="J16" s="343"/>
      <c r="K16" s="344"/>
      <c r="L16" s="345"/>
      <c r="M16" s="346"/>
    </row>
    <row r="17" spans="1:13" ht="25.5">
      <c r="A17" s="335">
        <v>9</v>
      </c>
      <c r="B17" s="379">
        <v>44963</v>
      </c>
      <c r="C17" s="369" t="s">
        <v>516</v>
      </c>
      <c r="D17" s="370">
        <v>50000</v>
      </c>
      <c r="E17" s="371" t="s">
        <v>544</v>
      </c>
      <c r="F17" s="455" t="s">
        <v>545</v>
      </c>
      <c r="G17" s="372" t="s">
        <v>546</v>
      </c>
      <c r="H17" s="373" t="s">
        <v>188</v>
      </c>
      <c r="I17" s="342"/>
      <c r="J17" s="343"/>
      <c r="K17" s="344"/>
      <c r="L17" s="345"/>
      <c r="M17" s="346"/>
    </row>
    <row r="18" spans="1:13" ht="25.5">
      <c r="A18" s="335">
        <v>10</v>
      </c>
      <c r="B18" s="379">
        <v>44963</v>
      </c>
      <c r="C18" s="369" t="s">
        <v>516</v>
      </c>
      <c r="D18" s="370">
        <v>50000</v>
      </c>
      <c r="E18" s="371" t="s">
        <v>547</v>
      </c>
      <c r="F18" s="386" t="s">
        <v>548</v>
      </c>
      <c r="G18" s="373" t="s">
        <v>549</v>
      </c>
      <c r="H18" s="373" t="s">
        <v>188</v>
      </c>
      <c r="I18" s="342"/>
      <c r="J18" s="343"/>
      <c r="K18" s="344"/>
      <c r="L18" s="345"/>
      <c r="M18" s="346"/>
    </row>
    <row r="19" spans="1:13" ht="25.5">
      <c r="A19" s="335">
        <v>11</v>
      </c>
      <c r="B19" s="379">
        <v>45144</v>
      </c>
      <c r="C19" s="369" t="s">
        <v>516</v>
      </c>
      <c r="D19" s="370">
        <v>8000</v>
      </c>
      <c r="E19" s="371" t="s">
        <v>550</v>
      </c>
      <c r="F19" s="386" t="s">
        <v>551</v>
      </c>
      <c r="G19" s="373" t="s">
        <v>552</v>
      </c>
      <c r="H19" s="373" t="s">
        <v>189</v>
      </c>
      <c r="I19" s="342"/>
      <c r="J19" s="343"/>
      <c r="K19" s="344"/>
      <c r="L19" s="345"/>
      <c r="M19" s="346"/>
    </row>
    <row r="20" spans="1:13" ht="25.5">
      <c r="A20" s="335">
        <v>12</v>
      </c>
      <c r="B20" s="380">
        <v>45115</v>
      </c>
      <c r="C20" s="369" t="s">
        <v>516</v>
      </c>
      <c r="D20" s="381">
        <v>5000</v>
      </c>
      <c r="E20" s="382" t="s">
        <v>553</v>
      </c>
      <c r="F20" s="383" t="s">
        <v>554</v>
      </c>
      <c r="G20" s="372" t="s">
        <v>555</v>
      </c>
      <c r="H20" s="373" t="s">
        <v>188</v>
      </c>
      <c r="I20" s="342"/>
      <c r="J20" s="343"/>
      <c r="K20" s="344"/>
      <c r="L20" s="345"/>
      <c r="M20" s="346"/>
    </row>
    <row r="21" spans="1:13" ht="25.5">
      <c r="A21" s="335">
        <v>13</v>
      </c>
      <c r="B21" s="380">
        <v>45115</v>
      </c>
      <c r="C21" s="369" t="s">
        <v>516</v>
      </c>
      <c r="D21" s="381">
        <v>10000</v>
      </c>
      <c r="E21" s="382" t="s">
        <v>556</v>
      </c>
      <c r="F21" s="383" t="s">
        <v>557</v>
      </c>
      <c r="G21" s="372" t="s">
        <v>558</v>
      </c>
      <c r="H21" s="373" t="s">
        <v>188</v>
      </c>
      <c r="I21" s="342"/>
      <c r="J21" s="343"/>
      <c r="K21" s="344"/>
      <c r="L21" s="345"/>
      <c r="M21" s="346"/>
    </row>
    <row r="22" spans="1:13" ht="25.5">
      <c r="A22" s="335">
        <v>14</v>
      </c>
      <c r="B22" s="380">
        <v>45115</v>
      </c>
      <c r="C22" s="369" t="s">
        <v>516</v>
      </c>
      <c r="D22" s="381">
        <v>3000</v>
      </c>
      <c r="E22" s="382" t="s">
        <v>559</v>
      </c>
      <c r="F22" s="383" t="s">
        <v>560</v>
      </c>
      <c r="G22" s="372" t="s">
        <v>561</v>
      </c>
      <c r="H22" s="373" t="s">
        <v>188</v>
      </c>
      <c r="I22" s="342"/>
      <c r="J22" s="343"/>
      <c r="K22" s="344"/>
      <c r="L22" s="345"/>
      <c r="M22" s="346"/>
    </row>
    <row r="23" spans="1:13" ht="25.5">
      <c r="A23" s="335">
        <v>15</v>
      </c>
      <c r="B23" s="380">
        <v>45115</v>
      </c>
      <c r="C23" s="369" t="s">
        <v>516</v>
      </c>
      <c r="D23" s="381">
        <v>15000</v>
      </c>
      <c r="E23" s="382" t="s">
        <v>562</v>
      </c>
      <c r="F23" s="383" t="s">
        <v>563</v>
      </c>
      <c r="G23" s="372" t="s">
        <v>564</v>
      </c>
      <c r="H23" s="373" t="s">
        <v>188</v>
      </c>
      <c r="I23" s="342"/>
      <c r="J23" s="343"/>
      <c r="K23" s="344"/>
      <c r="L23" s="345"/>
      <c r="M23" s="346"/>
    </row>
    <row r="24" spans="1:13" ht="25.5">
      <c r="A24" s="335">
        <v>16</v>
      </c>
      <c r="B24" s="380">
        <v>45146</v>
      </c>
      <c r="C24" s="369" t="s">
        <v>516</v>
      </c>
      <c r="D24" s="381">
        <v>5000</v>
      </c>
      <c r="E24" s="382" t="s">
        <v>565</v>
      </c>
      <c r="F24" s="383" t="s">
        <v>566</v>
      </c>
      <c r="G24" s="372" t="s">
        <v>567</v>
      </c>
      <c r="H24" s="373" t="s">
        <v>188</v>
      </c>
      <c r="I24" s="342"/>
      <c r="J24" s="343"/>
      <c r="K24" s="344"/>
      <c r="L24" s="345"/>
      <c r="M24" s="346"/>
    </row>
    <row r="25" spans="1:13" ht="25.5">
      <c r="A25" s="335">
        <v>17</v>
      </c>
      <c r="B25" s="380">
        <v>45146</v>
      </c>
      <c r="C25" s="369" t="s">
        <v>516</v>
      </c>
      <c r="D25" s="381">
        <v>25000</v>
      </c>
      <c r="E25" s="382" t="s">
        <v>568</v>
      </c>
      <c r="F25" s="383" t="s">
        <v>569</v>
      </c>
      <c r="G25" s="372" t="s">
        <v>570</v>
      </c>
      <c r="H25" s="373" t="s">
        <v>188</v>
      </c>
      <c r="I25" s="342"/>
      <c r="J25" s="343"/>
      <c r="K25" s="344"/>
      <c r="L25" s="345"/>
      <c r="M25" s="346"/>
    </row>
    <row r="26" spans="1:13" ht="25.5">
      <c r="A26" s="335">
        <v>18</v>
      </c>
      <c r="B26" s="380">
        <v>45146</v>
      </c>
      <c r="C26" s="369" t="s">
        <v>516</v>
      </c>
      <c r="D26" s="381">
        <v>40000</v>
      </c>
      <c r="E26" s="382" t="s">
        <v>571</v>
      </c>
      <c r="F26" s="383" t="s">
        <v>572</v>
      </c>
      <c r="G26" s="372" t="s">
        <v>573</v>
      </c>
      <c r="H26" s="373" t="s">
        <v>188</v>
      </c>
      <c r="I26" s="342"/>
      <c r="J26" s="343"/>
      <c r="K26" s="344"/>
      <c r="L26" s="345"/>
      <c r="M26" s="346"/>
    </row>
    <row r="27" spans="1:13" ht="25.5">
      <c r="A27" s="335">
        <v>19</v>
      </c>
      <c r="B27" s="380">
        <v>45146</v>
      </c>
      <c r="C27" s="369" t="s">
        <v>516</v>
      </c>
      <c r="D27" s="381">
        <v>15000</v>
      </c>
      <c r="E27" s="382" t="s">
        <v>574</v>
      </c>
      <c r="F27" s="383" t="s">
        <v>575</v>
      </c>
      <c r="G27" s="372" t="s">
        <v>576</v>
      </c>
      <c r="H27" s="373" t="s">
        <v>188</v>
      </c>
      <c r="I27" s="342"/>
      <c r="J27" s="343"/>
      <c r="K27" s="344"/>
      <c r="L27" s="345"/>
      <c r="M27" s="346"/>
    </row>
    <row r="28" spans="1:13" ht="25.5">
      <c r="A28" s="335">
        <v>20</v>
      </c>
      <c r="B28" s="380">
        <v>45146</v>
      </c>
      <c r="C28" s="369" t="s">
        <v>516</v>
      </c>
      <c r="D28" s="381">
        <v>7000</v>
      </c>
      <c r="E28" s="382" t="s">
        <v>577</v>
      </c>
      <c r="F28" s="383" t="s">
        <v>578</v>
      </c>
      <c r="G28" s="372" t="s">
        <v>579</v>
      </c>
      <c r="H28" s="373" t="s">
        <v>188</v>
      </c>
      <c r="I28" s="342"/>
      <c r="J28" s="343"/>
      <c r="K28" s="344"/>
      <c r="L28" s="345"/>
      <c r="M28" s="346"/>
    </row>
    <row r="29" spans="1:13" ht="25.5">
      <c r="A29" s="335">
        <v>21</v>
      </c>
      <c r="B29" s="380">
        <v>45146</v>
      </c>
      <c r="C29" s="369" t="s">
        <v>516</v>
      </c>
      <c r="D29" s="381">
        <v>60000</v>
      </c>
      <c r="E29" s="382" t="s">
        <v>580</v>
      </c>
      <c r="F29" s="383" t="s">
        <v>581</v>
      </c>
      <c r="G29" s="372" t="s">
        <v>582</v>
      </c>
      <c r="H29" s="373" t="s">
        <v>188</v>
      </c>
      <c r="I29" s="342"/>
      <c r="J29" s="343"/>
      <c r="K29" s="344"/>
      <c r="L29" s="345"/>
      <c r="M29" s="346"/>
    </row>
    <row r="30" spans="1:13" ht="25.5">
      <c r="A30" s="335">
        <v>22</v>
      </c>
      <c r="B30" s="380">
        <v>45146</v>
      </c>
      <c r="C30" s="369" t="s">
        <v>516</v>
      </c>
      <c r="D30" s="381">
        <v>10000</v>
      </c>
      <c r="E30" s="382" t="s">
        <v>583</v>
      </c>
      <c r="F30" s="383" t="s">
        <v>584</v>
      </c>
      <c r="G30" s="372" t="s">
        <v>585</v>
      </c>
      <c r="H30" s="373" t="s">
        <v>188</v>
      </c>
      <c r="I30" s="342"/>
      <c r="J30" s="343"/>
      <c r="K30" s="344"/>
      <c r="L30" s="345"/>
      <c r="M30" s="346"/>
    </row>
    <row r="31" spans="1:13" ht="25.5">
      <c r="A31" s="335">
        <v>23</v>
      </c>
      <c r="B31" s="380">
        <v>45146</v>
      </c>
      <c r="C31" s="369" t="s">
        <v>516</v>
      </c>
      <c r="D31" s="381">
        <v>50000</v>
      </c>
      <c r="E31" s="382" t="s">
        <v>586</v>
      </c>
      <c r="F31" s="383" t="s">
        <v>587</v>
      </c>
      <c r="G31" s="372" t="s">
        <v>588</v>
      </c>
      <c r="H31" s="373" t="s">
        <v>188</v>
      </c>
      <c r="I31" s="342"/>
      <c r="J31" s="343"/>
      <c r="K31" s="344"/>
      <c r="L31" s="345"/>
      <c r="M31" s="346"/>
    </row>
    <row r="32" spans="1:13" ht="25.5">
      <c r="A32" s="335">
        <v>24</v>
      </c>
      <c r="B32" s="380">
        <v>45146</v>
      </c>
      <c r="C32" s="369" t="s">
        <v>516</v>
      </c>
      <c r="D32" s="381">
        <v>3000</v>
      </c>
      <c r="E32" s="382" t="s">
        <v>589</v>
      </c>
      <c r="F32" s="383" t="s">
        <v>590</v>
      </c>
      <c r="G32" s="372" t="s">
        <v>591</v>
      </c>
      <c r="H32" s="373" t="s">
        <v>188</v>
      </c>
      <c r="I32" s="342"/>
      <c r="J32" s="343"/>
      <c r="K32" s="344"/>
      <c r="L32" s="345"/>
      <c r="M32" s="346"/>
    </row>
    <row r="33" spans="1:13" ht="25.5">
      <c r="A33" s="335">
        <v>25</v>
      </c>
      <c r="B33" s="380">
        <v>45146</v>
      </c>
      <c r="C33" s="369" t="s">
        <v>516</v>
      </c>
      <c r="D33" s="381">
        <v>15000</v>
      </c>
      <c r="E33" s="382" t="s">
        <v>592</v>
      </c>
      <c r="F33" s="383" t="s">
        <v>593</v>
      </c>
      <c r="G33" s="372" t="s">
        <v>594</v>
      </c>
      <c r="H33" s="373" t="s">
        <v>188</v>
      </c>
      <c r="I33" s="342"/>
      <c r="J33" s="343"/>
      <c r="K33" s="344"/>
      <c r="L33" s="345"/>
      <c r="M33" s="346"/>
    </row>
    <row r="34" spans="1:13" ht="25.5">
      <c r="A34" s="335">
        <v>26</v>
      </c>
      <c r="B34" s="380">
        <v>45146</v>
      </c>
      <c r="C34" s="369" t="s">
        <v>516</v>
      </c>
      <c r="D34" s="381">
        <v>40000</v>
      </c>
      <c r="E34" s="382" t="s">
        <v>595</v>
      </c>
      <c r="F34" s="383" t="s">
        <v>596</v>
      </c>
      <c r="G34" s="372" t="s">
        <v>597</v>
      </c>
      <c r="H34" s="373" t="s">
        <v>188</v>
      </c>
      <c r="I34" s="342"/>
      <c r="J34" s="343"/>
      <c r="K34" s="344"/>
      <c r="L34" s="345"/>
      <c r="M34" s="346"/>
    </row>
    <row r="35" spans="1:13" ht="25.5">
      <c r="A35" s="335">
        <v>27</v>
      </c>
      <c r="B35" s="380">
        <v>45177</v>
      </c>
      <c r="C35" s="369" t="s">
        <v>516</v>
      </c>
      <c r="D35" s="381">
        <v>5000</v>
      </c>
      <c r="E35" s="382" t="s">
        <v>598</v>
      </c>
      <c r="F35" s="383" t="s">
        <v>599</v>
      </c>
      <c r="G35" s="372" t="s">
        <v>600</v>
      </c>
      <c r="H35" s="373" t="s">
        <v>188</v>
      </c>
      <c r="I35" s="342"/>
      <c r="J35" s="343"/>
      <c r="K35" s="344"/>
      <c r="L35" s="345"/>
      <c r="M35" s="346"/>
    </row>
    <row r="36" spans="1:13" ht="25.5">
      <c r="A36" s="335">
        <v>28</v>
      </c>
      <c r="B36" s="380">
        <v>45177</v>
      </c>
      <c r="C36" s="369" t="s">
        <v>516</v>
      </c>
      <c r="D36" s="381">
        <v>60000</v>
      </c>
      <c r="E36" s="382" t="s">
        <v>601</v>
      </c>
      <c r="F36" s="383" t="s">
        <v>602</v>
      </c>
      <c r="G36" s="372" t="s">
        <v>603</v>
      </c>
      <c r="H36" s="373" t="s">
        <v>188</v>
      </c>
      <c r="I36" s="342"/>
      <c r="J36" s="343"/>
      <c r="K36" s="344"/>
      <c r="L36" s="345"/>
      <c r="M36" s="346"/>
    </row>
    <row r="37" spans="1:13" ht="25.5">
      <c r="A37" s="335">
        <v>29</v>
      </c>
      <c r="B37" s="380">
        <v>45177</v>
      </c>
      <c r="C37" s="369" t="s">
        <v>516</v>
      </c>
      <c r="D37" s="381">
        <v>15000</v>
      </c>
      <c r="E37" s="382" t="s">
        <v>604</v>
      </c>
      <c r="F37" s="383" t="s">
        <v>605</v>
      </c>
      <c r="G37" s="372" t="s">
        <v>606</v>
      </c>
      <c r="H37" s="373" t="s">
        <v>188</v>
      </c>
      <c r="I37" s="342"/>
      <c r="J37" s="343"/>
      <c r="K37" s="344"/>
      <c r="L37" s="345"/>
      <c r="M37" s="346"/>
    </row>
    <row r="38" spans="1:13" ht="25.5">
      <c r="A38" s="335">
        <v>30</v>
      </c>
      <c r="B38" s="380">
        <v>45177</v>
      </c>
      <c r="C38" s="369" t="s">
        <v>516</v>
      </c>
      <c r="D38" s="381">
        <v>30000</v>
      </c>
      <c r="E38" s="382" t="s">
        <v>607</v>
      </c>
      <c r="F38" s="383" t="s">
        <v>608</v>
      </c>
      <c r="G38" s="372" t="s">
        <v>609</v>
      </c>
      <c r="H38" s="373" t="s">
        <v>188</v>
      </c>
      <c r="I38" s="342"/>
      <c r="J38" s="343"/>
      <c r="K38" s="344"/>
      <c r="L38" s="345"/>
      <c r="M38" s="346"/>
    </row>
    <row r="39" spans="1:13" ht="25.5">
      <c r="A39" s="335">
        <v>31</v>
      </c>
      <c r="B39" s="380">
        <v>45177</v>
      </c>
      <c r="C39" s="369" t="s">
        <v>516</v>
      </c>
      <c r="D39" s="381">
        <v>5000</v>
      </c>
      <c r="E39" s="382" t="s">
        <v>610</v>
      </c>
      <c r="F39" s="383" t="s">
        <v>611</v>
      </c>
      <c r="G39" s="372" t="s">
        <v>612</v>
      </c>
      <c r="H39" s="373" t="s">
        <v>188</v>
      </c>
      <c r="I39" s="342"/>
      <c r="J39" s="343"/>
      <c r="K39" s="344"/>
      <c r="L39" s="345"/>
      <c r="M39" s="346"/>
    </row>
    <row r="40" spans="1:13" ht="25.5">
      <c r="A40" s="335">
        <v>32</v>
      </c>
      <c r="B40" s="384">
        <v>45207</v>
      </c>
      <c r="C40" s="369" t="s">
        <v>516</v>
      </c>
      <c r="D40" s="385">
        <v>5000</v>
      </c>
      <c r="E40" s="382" t="s">
        <v>613</v>
      </c>
      <c r="F40" s="386" t="s">
        <v>614</v>
      </c>
      <c r="G40" s="376" t="s">
        <v>615</v>
      </c>
      <c r="H40" s="373" t="s">
        <v>188</v>
      </c>
      <c r="I40" s="342"/>
      <c r="J40" s="343"/>
      <c r="K40" s="344"/>
      <c r="L40" s="345"/>
      <c r="M40" s="346"/>
    </row>
    <row r="41" spans="1:13" ht="25.5">
      <c r="A41" s="335">
        <v>33</v>
      </c>
      <c r="B41" s="380">
        <v>45207</v>
      </c>
      <c r="C41" s="369" t="s">
        <v>516</v>
      </c>
      <c r="D41" s="385">
        <v>10000</v>
      </c>
      <c r="E41" s="382" t="s">
        <v>616</v>
      </c>
      <c r="F41" s="386" t="s">
        <v>617</v>
      </c>
      <c r="G41" s="376" t="s">
        <v>618</v>
      </c>
      <c r="H41" s="373" t="s">
        <v>188</v>
      </c>
      <c r="I41" s="342"/>
      <c r="J41" s="343"/>
      <c r="K41" s="344"/>
      <c r="L41" s="345"/>
      <c r="M41" s="346"/>
    </row>
    <row r="42" spans="1:13" ht="25.5">
      <c r="A42" s="335">
        <v>34</v>
      </c>
      <c r="B42" s="380">
        <v>45207</v>
      </c>
      <c r="C42" s="369" t="s">
        <v>516</v>
      </c>
      <c r="D42" s="385">
        <v>15000</v>
      </c>
      <c r="E42" s="382" t="s">
        <v>619</v>
      </c>
      <c r="F42" s="386" t="s">
        <v>620</v>
      </c>
      <c r="G42" s="373" t="s">
        <v>621</v>
      </c>
      <c r="H42" s="373" t="s">
        <v>188</v>
      </c>
      <c r="I42" s="342"/>
      <c r="J42" s="343"/>
      <c r="K42" s="344"/>
      <c r="L42" s="345"/>
      <c r="M42" s="346"/>
    </row>
    <row r="43" spans="1:13" ht="25.5">
      <c r="A43" s="335">
        <v>35</v>
      </c>
      <c r="B43" s="380">
        <v>45207</v>
      </c>
      <c r="C43" s="369" t="s">
        <v>516</v>
      </c>
      <c r="D43" s="385">
        <v>7000</v>
      </c>
      <c r="E43" s="382" t="s">
        <v>622</v>
      </c>
      <c r="F43" s="386" t="s">
        <v>623</v>
      </c>
      <c r="G43" s="373" t="s">
        <v>624</v>
      </c>
      <c r="H43" s="373" t="s">
        <v>188</v>
      </c>
      <c r="I43" s="342"/>
      <c r="J43" s="343"/>
      <c r="K43" s="344"/>
      <c r="L43" s="345"/>
      <c r="M43" s="346"/>
    </row>
    <row r="44" spans="1:13" ht="25.5">
      <c r="A44" s="335">
        <v>36</v>
      </c>
      <c r="B44" s="380">
        <v>45207</v>
      </c>
      <c r="C44" s="369" t="s">
        <v>516</v>
      </c>
      <c r="D44" s="385">
        <v>15000</v>
      </c>
      <c r="E44" s="382" t="s">
        <v>625</v>
      </c>
      <c r="F44" s="386" t="s">
        <v>626</v>
      </c>
      <c r="G44" s="373" t="s">
        <v>627</v>
      </c>
      <c r="H44" s="373" t="s">
        <v>188</v>
      </c>
      <c r="I44" s="342"/>
      <c r="J44" s="343"/>
      <c r="K44" s="344"/>
      <c r="L44" s="345"/>
      <c r="M44" s="346"/>
    </row>
    <row r="45" spans="1:13" ht="25.5">
      <c r="A45" s="335">
        <v>37</v>
      </c>
      <c r="B45" s="380">
        <v>45207</v>
      </c>
      <c r="C45" s="369" t="s">
        <v>516</v>
      </c>
      <c r="D45" s="385">
        <v>40000</v>
      </c>
      <c r="E45" s="382" t="s">
        <v>628</v>
      </c>
      <c r="F45" s="386" t="s">
        <v>629</v>
      </c>
      <c r="G45" s="373" t="s">
        <v>630</v>
      </c>
      <c r="H45" s="373" t="s">
        <v>188</v>
      </c>
      <c r="I45" s="342"/>
      <c r="J45" s="343"/>
      <c r="K45" s="344"/>
      <c r="L45" s="345"/>
      <c r="M45" s="346"/>
    </row>
    <row r="46" spans="1:13" ht="25.5">
      <c r="A46" s="335">
        <v>38</v>
      </c>
      <c r="B46" s="380">
        <v>45207</v>
      </c>
      <c r="C46" s="369" t="s">
        <v>516</v>
      </c>
      <c r="D46" s="385">
        <v>30000</v>
      </c>
      <c r="E46" s="382" t="s">
        <v>631</v>
      </c>
      <c r="F46" s="386" t="s">
        <v>632</v>
      </c>
      <c r="G46" s="373" t="s">
        <v>633</v>
      </c>
      <c r="H46" s="373" t="s">
        <v>188</v>
      </c>
      <c r="I46" s="342"/>
      <c r="J46" s="343"/>
      <c r="K46" s="344"/>
      <c r="L46" s="345"/>
      <c r="M46" s="346"/>
    </row>
    <row r="47" spans="1:13" ht="25.5">
      <c r="A47" s="335">
        <v>39</v>
      </c>
      <c r="B47" s="380">
        <v>45207</v>
      </c>
      <c r="C47" s="369" t="s">
        <v>516</v>
      </c>
      <c r="D47" s="385">
        <v>30000</v>
      </c>
      <c r="E47" s="382" t="s">
        <v>634</v>
      </c>
      <c r="F47" s="386" t="s">
        <v>635</v>
      </c>
      <c r="G47" s="373" t="s">
        <v>636</v>
      </c>
      <c r="H47" s="373" t="s">
        <v>188</v>
      </c>
      <c r="I47" s="342"/>
      <c r="J47" s="343"/>
      <c r="K47" s="344"/>
      <c r="L47" s="345"/>
      <c r="M47" s="346"/>
    </row>
    <row r="48" spans="1:13" ht="25.5">
      <c r="A48" s="335">
        <v>40</v>
      </c>
      <c r="B48" s="380">
        <v>45238</v>
      </c>
      <c r="C48" s="369" t="s">
        <v>516</v>
      </c>
      <c r="D48" s="385">
        <v>15000</v>
      </c>
      <c r="E48" s="382" t="s">
        <v>637</v>
      </c>
      <c r="F48" s="386" t="s">
        <v>638</v>
      </c>
      <c r="G48" s="373" t="s">
        <v>639</v>
      </c>
      <c r="H48" s="373" t="s">
        <v>188</v>
      </c>
      <c r="I48" s="342"/>
      <c r="J48" s="343"/>
      <c r="K48" s="344"/>
      <c r="L48" s="345"/>
      <c r="M48" s="346"/>
    </row>
    <row r="49" spans="1:13" ht="25.5">
      <c r="A49" s="335">
        <v>41</v>
      </c>
      <c r="B49" s="380">
        <v>45238</v>
      </c>
      <c r="C49" s="369" t="s">
        <v>516</v>
      </c>
      <c r="D49" s="385">
        <v>10000</v>
      </c>
      <c r="E49" s="382" t="s">
        <v>640</v>
      </c>
      <c r="F49" s="386" t="s">
        <v>641</v>
      </c>
      <c r="G49" s="373" t="s">
        <v>642</v>
      </c>
      <c r="H49" s="373" t="s">
        <v>188</v>
      </c>
      <c r="I49" s="342"/>
      <c r="J49" s="343"/>
      <c r="K49" s="344"/>
      <c r="L49" s="345"/>
      <c r="M49" s="346"/>
    </row>
    <row r="50" spans="1:13" ht="25.5">
      <c r="A50" s="335">
        <v>42</v>
      </c>
      <c r="B50" s="380">
        <v>45238</v>
      </c>
      <c r="C50" s="369" t="s">
        <v>516</v>
      </c>
      <c r="D50" s="385">
        <v>60000</v>
      </c>
      <c r="E50" s="382" t="s">
        <v>643</v>
      </c>
      <c r="F50" s="386" t="s">
        <v>644</v>
      </c>
      <c r="G50" s="373" t="s">
        <v>645</v>
      </c>
      <c r="H50" s="373" t="s">
        <v>188</v>
      </c>
      <c r="I50" s="342"/>
      <c r="J50" s="343"/>
      <c r="K50" s="344"/>
      <c r="L50" s="345"/>
      <c r="M50" s="346"/>
    </row>
    <row r="51" spans="1:13" ht="25.5">
      <c r="A51" s="335">
        <v>43</v>
      </c>
      <c r="B51" s="380">
        <v>45238</v>
      </c>
      <c r="C51" s="369" t="s">
        <v>516</v>
      </c>
      <c r="D51" s="385">
        <v>50000</v>
      </c>
      <c r="E51" s="382" t="s">
        <v>646</v>
      </c>
      <c r="F51" s="386" t="s">
        <v>647</v>
      </c>
      <c r="G51" s="373" t="s">
        <v>648</v>
      </c>
      <c r="H51" s="373" t="s">
        <v>188</v>
      </c>
      <c r="I51" s="342"/>
      <c r="J51" s="343"/>
      <c r="K51" s="344"/>
      <c r="L51" s="345"/>
      <c r="M51" s="346"/>
    </row>
    <row r="52" spans="1:13" ht="25.5">
      <c r="A52" s="335">
        <v>44</v>
      </c>
      <c r="B52" s="380">
        <v>45238</v>
      </c>
      <c r="C52" s="369" t="s">
        <v>516</v>
      </c>
      <c r="D52" s="385">
        <v>7000</v>
      </c>
      <c r="E52" s="382" t="s">
        <v>649</v>
      </c>
      <c r="F52" s="386" t="s">
        <v>650</v>
      </c>
      <c r="G52" s="373" t="s">
        <v>651</v>
      </c>
      <c r="H52" s="373" t="s">
        <v>188</v>
      </c>
      <c r="I52" s="342"/>
      <c r="J52" s="343"/>
      <c r="K52" s="344"/>
      <c r="L52" s="345"/>
      <c r="M52" s="346"/>
    </row>
    <row r="53" spans="1:13" ht="25.5">
      <c r="A53" s="335">
        <v>45</v>
      </c>
      <c r="B53" s="380">
        <v>45238</v>
      </c>
      <c r="C53" s="369" t="s">
        <v>516</v>
      </c>
      <c r="D53" s="385">
        <v>8000</v>
      </c>
      <c r="E53" s="382" t="s">
        <v>652</v>
      </c>
      <c r="F53" s="386" t="s">
        <v>653</v>
      </c>
      <c r="G53" s="373" t="s">
        <v>654</v>
      </c>
      <c r="H53" s="373" t="s">
        <v>188</v>
      </c>
      <c r="I53" s="342"/>
      <c r="J53" s="343"/>
      <c r="K53" s="344"/>
      <c r="L53" s="345"/>
      <c r="M53" s="346"/>
    </row>
    <row r="54" spans="1:13" ht="25.5">
      <c r="A54" s="335">
        <v>46</v>
      </c>
      <c r="B54" s="380">
        <v>45238</v>
      </c>
      <c r="C54" s="369" t="s">
        <v>516</v>
      </c>
      <c r="D54" s="385">
        <v>20000</v>
      </c>
      <c r="E54" s="382" t="s">
        <v>655</v>
      </c>
      <c r="F54" s="386" t="s">
        <v>656</v>
      </c>
      <c r="G54" s="373" t="s">
        <v>657</v>
      </c>
      <c r="H54" s="373" t="s">
        <v>188</v>
      </c>
      <c r="I54" s="342"/>
      <c r="J54" s="343"/>
      <c r="K54" s="344"/>
      <c r="L54" s="345"/>
      <c r="M54" s="346"/>
    </row>
    <row r="55" spans="1:13" ht="25.5">
      <c r="A55" s="335">
        <v>47</v>
      </c>
      <c r="B55" s="380" t="s">
        <v>658</v>
      </c>
      <c r="C55" s="369" t="s">
        <v>516</v>
      </c>
      <c r="D55" s="370">
        <v>7000</v>
      </c>
      <c r="E55" s="371" t="s">
        <v>659</v>
      </c>
      <c r="F55" s="383" t="s">
        <v>660</v>
      </c>
      <c r="G55" s="373" t="s">
        <v>661</v>
      </c>
      <c r="H55" s="373" t="s">
        <v>188</v>
      </c>
      <c r="I55" s="342"/>
      <c r="J55" s="343"/>
      <c r="K55" s="344"/>
      <c r="L55" s="345"/>
      <c r="M55" s="346"/>
    </row>
    <row r="56" spans="1:13" ht="25.5">
      <c r="A56" s="335">
        <v>48</v>
      </c>
      <c r="B56" s="380" t="s">
        <v>662</v>
      </c>
      <c r="C56" s="369" t="s">
        <v>516</v>
      </c>
      <c r="D56" s="370">
        <v>60000</v>
      </c>
      <c r="E56" s="371" t="s">
        <v>663</v>
      </c>
      <c r="F56" s="383" t="s">
        <v>664</v>
      </c>
      <c r="G56" s="373" t="s">
        <v>665</v>
      </c>
      <c r="H56" s="373" t="s">
        <v>188</v>
      </c>
      <c r="I56" s="342"/>
      <c r="J56" s="343"/>
      <c r="K56" s="344"/>
      <c r="L56" s="345"/>
      <c r="M56" s="346"/>
    </row>
    <row r="57" spans="1:13" ht="25.5">
      <c r="A57" s="335">
        <v>49</v>
      </c>
      <c r="B57" s="380" t="s">
        <v>666</v>
      </c>
      <c r="C57" s="369" t="s">
        <v>516</v>
      </c>
      <c r="D57" s="370">
        <v>30000</v>
      </c>
      <c r="E57" s="371" t="s">
        <v>667</v>
      </c>
      <c r="F57" s="383" t="s">
        <v>668</v>
      </c>
      <c r="G57" s="373" t="s">
        <v>669</v>
      </c>
      <c r="H57" s="373" t="s">
        <v>188</v>
      </c>
      <c r="I57" s="342"/>
      <c r="J57" s="343"/>
      <c r="K57" s="344"/>
      <c r="L57" s="345"/>
      <c r="M57" s="346"/>
    </row>
    <row r="58" spans="1:13" ht="25.5">
      <c r="A58" s="335">
        <v>50</v>
      </c>
      <c r="B58" s="387" t="s">
        <v>670</v>
      </c>
      <c r="C58" s="369" t="s">
        <v>516</v>
      </c>
      <c r="D58" s="381">
        <v>30000</v>
      </c>
      <c r="E58" s="382" t="s">
        <v>671</v>
      </c>
      <c r="F58" s="383" t="s">
        <v>672</v>
      </c>
      <c r="G58" s="388" t="s">
        <v>673</v>
      </c>
      <c r="H58" s="373" t="s">
        <v>188</v>
      </c>
      <c r="I58" s="342"/>
      <c r="J58" s="343"/>
      <c r="K58" s="344"/>
      <c r="L58" s="345"/>
      <c r="M58" s="346"/>
    </row>
    <row r="59" spans="1:13" ht="25.5">
      <c r="A59" s="335">
        <v>51</v>
      </c>
      <c r="B59" s="387">
        <v>45086</v>
      </c>
      <c r="C59" s="369" t="s">
        <v>516</v>
      </c>
      <c r="D59" s="381">
        <v>40000</v>
      </c>
      <c r="E59" s="382" t="s">
        <v>674</v>
      </c>
      <c r="F59" s="383" t="s">
        <v>675</v>
      </c>
      <c r="G59" s="388" t="s">
        <v>676</v>
      </c>
      <c r="H59" s="373" t="s">
        <v>188</v>
      </c>
      <c r="I59" s="342"/>
      <c r="J59" s="343"/>
      <c r="K59" s="344"/>
      <c r="L59" s="345"/>
      <c r="M59" s="346"/>
    </row>
    <row r="60" spans="1:13" ht="25.5">
      <c r="A60" s="335">
        <v>52</v>
      </c>
      <c r="B60" s="387">
        <v>45086</v>
      </c>
      <c r="C60" s="369" t="s">
        <v>516</v>
      </c>
      <c r="D60" s="381">
        <v>60000</v>
      </c>
      <c r="E60" s="382" t="s">
        <v>677</v>
      </c>
      <c r="F60" s="383" t="s">
        <v>678</v>
      </c>
      <c r="G60" s="388" t="s">
        <v>679</v>
      </c>
      <c r="H60" s="373" t="s">
        <v>188</v>
      </c>
      <c r="I60" s="342"/>
      <c r="J60" s="343"/>
      <c r="K60" s="344"/>
      <c r="L60" s="345"/>
      <c r="M60" s="346"/>
    </row>
    <row r="61" spans="1:13" ht="25.5">
      <c r="A61" s="335">
        <v>53</v>
      </c>
      <c r="B61" s="387">
        <v>45116</v>
      </c>
      <c r="C61" s="369" t="s">
        <v>516</v>
      </c>
      <c r="D61" s="381">
        <v>4000</v>
      </c>
      <c r="E61" s="382" t="s">
        <v>680</v>
      </c>
      <c r="F61" s="383" t="s">
        <v>681</v>
      </c>
      <c r="G61" s="388" t="s">
        <v>682</v>
      </c>
      <c r="H61" s="373" t="s">
        <v>188</v>
      </c>
      <c r="I61" s="342"/>
      <c r="J61" s="343"/>
      <c r="K61" s="344"/>
      <c r="L61" s="345"/>
      <c r="M61" s="346"/>
    </row>
    <row r="62" spans="1:13" ht="25.5">
      <c r="A62" s="335">
        <v>54</v>
      </c>
      <c r="B62" s="387">
        <v>45116</v>
      </c>
      <c r="C62" s="369" t="s">
        <v>516</v>
      </c>
      <c r="D62" s="381">
        <v>5000</v>
      </c>
      <c r="E62" s="382" t="s">
        <v>683</v>
      </c>
      <c r="F62" s="383" t="s">
        <v>684</v>
      </c>
      <c r="G62" s="388" t="s">
        <v>685</v>
      </c>
      <c r="H62" s="373" t="s">
        <v>188</v>
      </c>
      <c r="I62" s="342"/>
      <c r="J62" s="343"/>
      <c r="K62" s="344"/>
      <c r="L62" s="345"/>
      <c r="M62" s="346"/>
    </row>
    <row r="63" spans="1:13" ht="25.5">
      <c r="A63" s="335">
        <v>55</v>
      </c>
      <c r="B63" s="387" t="s">
        <v>686</v>
      </c>
      <c r="C63" s="369" t="s">
        <v>516</v>
      </c>
      <c r="D63" s="381">
        <v>15000</v>
      </c>
      <c r="E63" s="382" t="s">
        <v>687</v>
      </c>
      <c r="F63" s="383" t="s">
        <v>688</v>
      </c>
      <c r="G63" s="388" t="s">
        <v>689</v>
      </c>
      <c r="H63" s="373" t="s">
        <v>188</v>
      </c>
      <c r="I63" s="342"/>
      <c r="J63" s="343"/>
      <c r="K63" s="344"/>
      <c r="L63" s="345"/>
      <c r="M63" s="346"/>
    </row>
    <row r="64" spans="1:13" ht="25.5">
      <c r="A64" s="335">
        <v>56</v>
      </c>
      <c r="B64" s="387" t="s">
        <v>686</v>
      </c>
      <c r="C64" s="369" t="s">
        <v>516</v>
      </c>
      <c r="D64" s="381">
        <v>60000</v>
      </c>
      <c r="E64" s="382" t="s">
        <v>619</v>
      </c>
      <c r="F64" s="383" t="s">
        <v>690</v>
      </c>
      <c r="G64" s="388" t="s">
        <v>691</v>
      </c>
      <c r="H64" s="373" t="s">
        <v>188</v>
      </c>
      <c r="I64" s="342"/>
      <c r="J64" s="343"/>
      <c r="K64" s="344"/>
      <c r="L64" s="345"/>
      <c r="M64" s="346"/>
    </row>
    <row r="65" spans="1:13" ht="25.5">
      <c r="A65" s="335">
        <v>57</v>
      </c>
      <c r="B65" s="387" t="s">
        <v>692</v>
      </c>
      <c r="C65" s="369" t="s">
        <v>516</v>
      </c>
      <c r="D65" s="381">
        <v>15000</v>
      </c>
      <c r="E65" s="382" t="s">
        <v>693</v>
      </c>
      <c r="F65" s="383" t="s">
        <v>694</v>
      </c>
      <c r="G65" s="388" t="s">
        <v>695</v>
      </c>
      <c r="H65" s="373" t="s">
        <v>188</v>
      </c>
      <c r="I65" s="342"/>
      <c r="J65" s="343"/>
      <c r="K65" s="344"/>
      <c r="L65" s="345"/>
      <c r="M65" s="346"/>
    </row>
    <row r="66" spans="1:13" ht="25.5">
      <c r="A66" s="335">
        <v>58</v>
      </c>
      <c r="B66" s="387" t="s">
        <v>692</v>
      </c>
      <c r="C66" s="369" t="s">
        <v>516</v>
      </c>
      <c r="D66" s="381">
        <v>35000</v>
      </c>
      <c r="E66" s="382" t="s">
        <v>696</v>
      </c>
      <c r="F66" s="383" t="s">
        <v>697</v>
      </c>
      <c r="G66" s="388" t="s">
        <v>698</v>
      </c>
      <c r="H66" s="373" t="s">
        <v>188</v>
      </c>
      <c r="I66" s="342"/>
      <c r="J66" s="343"/>
      <c r="K66" s="344"/>
      <c r="L66" s="345"/>
      <c r="M66" s="346"/>
    </row>
    <row r="67" spans="1:13" ht="25.5">
      <c r="A67" s="335">
        <v>59</v>
      </c>
      <c r="B67" s="387" t="s">
        <v>699</v>
      </c>
      <c r="C67" s="369" t="s">
        <v>516</v>
      </c>
      <c r="D67" s="381">
        <v>10000</v>
      </c>
      <c r="E67" s="382" t="s">
        <v>700</v>
      </c>
      <c r="F67" s="383" t="s">
        <v>701</v>
      </c>
      <c r="G67" s="388" t="s">
        <v>702</v>
      </c>
      <c r="H67" s="373" t="s">
        <v>188</v>
      </c>
      <c r="I67" s="342"/>
      <c r="J67" s="343"/>
      <c r="K67" s="344"/>
      <c r="L67" s="345"/>
      <c r="M67" s="346"/>
    </row>
    <row r="68" spans="1:13" ht="25.5">
      <c r="A68" s="335">
        <v>60</v>
      </c>
      <c r="B68" s="387" t="s">
        <v>699</v>
      </c>
      <c r="C68" s="369" t="s">
        <v>516</v>
      </c>
      <c r="D68" s="381">
        <v>60000</v>
      </c>
      <c r="E68" s="382" t="s">
        <v>703</v>
      </c>
      <c r="F68" s="383" t="s">
        <v>704</v>
      </c>
      <c r="G68" s="372" t="s">
        <v>705</v>
      </c>
      <c r="H68" s="373" t="s">
        <v>188</v>
      </c>
      <c r="I68" s="342"/>
      <c r="J68" s="343"/>
      <c r="K68" s="344"/>
      <c r="L68" s="345"/>
      <c r="M68" s="346"/>
    </row>
    <row r="69" spans="1:13" ht="25.5">
      <c r="A69" s="335">
        <v>61</v>
      </c>
      <c r="B69" s="387" t="s">
        <v>706</v>
      </c>
      <c r="C69" s="369" t="s">
        <v>516</v>
      </c>
      <c r="D69" s="381">
        <v>7000</v>
      </c>
      <c r="E69" s="382" t="s">
        <v>707</v>
      </c>
      <c r="F69" s="383" t="s">
        <v>708</v>
      </c>
      <c r="G69" s="372" t="s">
        <v>709</v>
      </c>
      <c r="H69" s="373" t="s">
        <v>188</v>
      </c>
      <c r="I69" s="342"/>
      <c r="J69" s="343"/>
      <c r="K69" s="344"/>
      <c r="L69" s="345"/>
      <c r="M69" s="346"/>
    </row>
    <row r="70" spans="1:13" ht="25.5">
      <c r="A70" s="335">
        <v>62</v>
      </c>
      <c r="B70" s="387" t="s">
        <v>710</v>
      </c>
      <c r="C70" s="369" t="s">
        <v>516</v>
      </c>
      <c r="D70" s="381">
        <v>60000</v>
      </c>
      <c r="E70" s="382" t="s">
        <v>711</v>
      </c>
      <c r="F70" s="383" t="s">
        <v>712</v>
      </c>
      <c r="G70" s="372" t="s">
        <v>713</v>
      </c>
      <c r="H70" s="373" t="s">
        <v>188</v>
      </c>
      <c r="I70" s="342"/>
      <c r="J70" s="343"/>
      <c r="K70" s="344"/>
      <c r="L70" s="345"/>
      <c r="M70" s="346"/>
    </row>
    <row r="71" spans="1:13" ht="25.5">
      <c r="A71" s="335">
        <v>63</v>
      </c>
      <c r="B71" s="387" t="s">
        <v>714</v>
      </c>
      <c r="C71" s="369" t="s">
        <v>516</v>
      </c>
      <c r="D71" s="381">
        <v>60000</v>
      </c>
      <c r="E71" s="382" t="s">
        <v>715</v>
      </c>
      <c r="F71" s="383" t="s">
        <v>716</v>
      </c>
      <c r="G71" s="372" t="s">
        <v>717</v>
      </c>
      <c r="H71" s="373" t="s">
        <v>188</v>
      </c>
      <c r="I71" s="342"/>
      <c r="J71" s="343"/>
      <c r="K71" s="344"/>
      <c r="L71" s="345"/>
      <c r="M71" s="346"/>
    </row>
    <row r="72" spans="1:13" ht="25.5">
      <c r="A72" s="335">
        <v>64</v>
      </c>
      <c r="B72" s="380">
        <v>44995</v>
      </c>
      <c r="C72" s="369" t="s">
        <v>516</v>
      </c>
      <c r="D72" s="381">
        <v>60000</v>
      </c>
      <c r="E72" s="382" t="s">
        <v>718</v>
      </c>
      <c r="F72" s="383" t="s">
        <v>719</v>
      </c>
      <c r="G72" s="372" t="s">
        <v>720</v>
      </c>
      <c r="H72" s="373" t="s">
        <v>188</v>
      </c>
      <c r="I72" s="342"/>
      <c r="J72" s="343"/>
      <c r="K72" s="344"/>
      <c r="L72" s="345"/>
      <c r="M72" s="346"/>
    </row>
    <row r="73" spans="1:13" ht="25.5">
      <c r="A73" s="335">
        <v>65</v>
      </c>
      <c r="B73" s="380">
        <v>44995</v>
      </c>
      <c r="C73" s="369" t="s">
        <v>516</v>
      </c>
      <c r="D73" s="381">
        <v>25000</v>
      </c>
      <c r="E73" s="382" t="s">
        <v>529</v>
      </c>
      <c r="F73" s="383" t="s">
        <v>530</v>
      </c>
      <c r="G73" s="372" t="s">
        <v>531</v>
      </c>
      <c r="H73" s="373" t="s">
        <v>188</v>
      </c>
      <c r="I73" s="342"/>
      <c r="J73" s="343"/>
      <c r="K73" s="344"/>
      <c r="L73" s="345"/>
      <c r="M73" s="346"/>
    </row>
    <row r="74" spans="1:13" ht="25.5">
      <c r="A74" s="335">
        <v>66</v>
      </c>
      <c r="B74" s="380">
        <v>45087</v>
      </c>
      <c r="C74" s="369" t="s">
        <v>516</v>
      </c>
      <c r="D74" s="381">
        <v>60000</v>
      </c>
      <c r="E74" s="382" t="s">
        <v>721</v>
      </c>
      <c r="F74" s="383" t="s">
        <v>722</v>
      </c>
      <c r="G74" s="372" t="s">
        <v>723</v>
      </c>
      <c r="H74" s="373" t="s">
        <v>188</v>
      </c>
      <c r="I74" s="342"/>
      <c r="J74" s="343"/>
      <c r="K74" s="344"/>
      <c r="L74" s="345"/>
      <c r="M74" s="346"/>
    </row>
    <row r="75" spans="1:13" ht="25.5">
      <c r="A75" s="335">
        <v>67</v>
      </c>
      <c r="B75" s="380">
        <v>45087</v>
      </c>
      <c r="C75" s="369" t="s">
        <v>516</v>
      </c>
      <c r="D75" s="381">
        <v>4000</v>
      </c>
      <c r="E75" s="382" t="s">
        <v>724</v>
      </c>
      <c r="F75" s="383" t="s">
        <v>725</v>
      </c>
      <c r="G75" s="372" t="s">
        <v>726</v>
      </c>
      <c r="H75" s="373" t="s">
        <v>188</v>
      </c>
      <c r="I75" s="342"/>
      <c r="J75" s="343"/>
      <c r="K75" s="344"/>
      <c r="L75" s="345"/>
      <c r="M75" s="346"/>
    </row>
    <row r="76" spans="1:13" ht="25.5">
      <c r="A76" s="335">
        <v>68</v>
      </c>
      <c r="B76" s="380">
        <v>45087</v>
      </c>
      <c r="C76" s="369" t="s">
        <v>516</v>
      </c>
      <c r="D76" s="381">
        <v>5000</v>
      </c>
      <c r="E76" s="382" t="s">
        <v>727</v>
      </c>
      <c r="F76" s="383" t="s">
        <v>728</v>
      </c>
      <c r="G76" s="372" t="s">
        <v>729</v>
      </c>
      <c r="H76" s="373" t="s">
        <v>188</v>
      </c>
      <c r="I76" s="342"/>
      <c r="J76" s="343"/>
      <c r="K76" s="344"/>
      <c r="L76" s="345"/>
      <c r="M76" s="346"/>
    </row>
    <row r="77" spans="1:13" ht="25.5">
      <c r="A77" s="335">
        <v>69</v>
      </c>
      <c r="B77" s="380">
        <v>45087</v>
      </c>
      <c r="C77" s="369" t="s">
        <v>516</v>
      </c>
      <c r="D77" s="381">
        <v>5000</v>
      </c>
      <c r="E77" s="382" t="s">
        <v>730</v>
      </c>
      <c r="F77" s="383" t="s">
        <v>731</v>
      </c>
      <c r="G77" s="372" t="s">
        <v>732</v>
      </c>
      <c r="H77" s="373" t="s">
        <v>188</v>
      </c>
      <c r="I77" s="342"/>
      <c r="J77" s="343"/>
      <c r="K77" s="344"/>
      <c r="L77" s="345"/>
      <c r="M77" s="346"/>
    </row>
    <row r="78" spans="1:13" ht="25.5">
      <c r="A78" s="335">
        <v>70</v>
      </c>
      <c r="B78" s="380">
        <v>45087</v>
      </c>
      <c r="C78" s="369" t="s">
        <v>516</v>
      </c>
      <c r="D78" s="381">
        <v>4000</v>
      </c>
      <c r="E78" s="382" t="s">
        <v>733</v>
      </c>
      <c r="F78" s="383" t="s">
        <v>734</v>
      </c>
      <c r="G78" s="372" t="s">
        <v>735</v>
      </c>
      <c r="H78" s="373" t="s">
        <v>188</v>
      </c>
      <c r="I78" s="342"/>
      <c r="J78" s="343"/>
      <c r="K78" s="344"/>
      <c r="L78" s="345"/>
      <c r="M78" s="346"/>
    </row>
    <row r="79" spans="1:13" ht="25.5">
      <c r="A79" s="335">
        <v>71</v>
      </c>
      <c r="B79" s="380">
        <v>45087</v>
      </c>
      <c r="C79" s="369" t="s">
        <v>516</v>
      </c>
      <c r="D79" s="381">
        <v>8000</v>
      </c>
      <c r="E79" s="382" t="s">
        <v>736</v>
      </c>
      <c r="F79" s="383" t="s">
        <v>737</v>
      </c>
      <c r="G79" s="372" t="s">
        <v>738</v>
      </c>
      <c r="H79" s="373" t="s">
        <v>188</v>
      </c>
      <c r="I79" s="342"/>
      <c r="J79" s="343"/>
      <c r="K79" s="344"/>
      <c r="L79" s="345"/>
      <c r="M79" s="346"/>
    </row>
    <row r="80" spans="1:13" ht="25.5">
      <c r="A80" s="335">
        <v>72</v>
      </c>
      <c r="B80" s="380">
        <v>45087</v>
      </c>
      <c r="C80" s="369" t="s">
        <v>516</v>
      </c>
      <c r="D80" s="381">
        <v>10000</v>
      </c>
      <c r="E80" s="382" t="s">
        <v>739</v>
      </c>
      <c r="F80" s="383" t="s">
        <v>740</v>
      </c>
      <c r="G80" s="372" t="s">
        <v>741</v>
      </c>
      <c r="H80" s="373" t="s">
        <v>188</v>
      </c>
      <c r="I80" s="342"/>
      <c r="J80" s="343"/>
      <c r="K80" s="344"/>
      <c r="L80" s="345"/>
      <c r="M80" s="346"/>
    </row>
    <row r="81" spans="1:13" ht="25.5">
      <c r="A81" s="335">
        <v>73</v>
      </c>
      <c r="B81" s="380">
        <v>45087</v>
      </c>
      <c r="C81" s="369" t="s">
        <v>516</v>
      </c>
      <c r="D81" s="381">
        <v>8000</v>
      </c>
      <c r="E81" s="382" t="s">
        <v>742</v>
      </c>
      <c r="F81" s="383" t="s">
        <v>743</v>
      </c>
      <c r="G81" s="372" t="s">
        <v>744</v>
      </c>
      <c r="H81" s="373" t="s">
        <v>188</v>
      </c>
      <c r="I81" s="342"/>
      <c r="J81" s="343"/>
      <c r="K81" s="344"/>
      <c r="L81" s="345"/>
      <c r="M81" s="346"/>
    </row>
    <row r="82" spans="1:13" ht="25.5">
      <c r="A82" s="335">
        <v>74</v>
      </c>
      <c r="B82" s="380">
        <v>45087</v>
      </c>
      <c r="C82" s="369" t="s">
        <v>516</v>
      </c>
      <c r="D82" s="381">
        <v>8000</v>
      </c>
      <c r="E82" s="382" t="s">
        <v>745</v>
      </c>
      <c r="F82" s="383" t="s">
        <v>746</v>
      </c>
      <c r="G82" s="372" t="s">
        <v>747</v>
      </c>
      <c r="H82" s="373" t="s">
        <v>188</v>
      </c>
      <c r="I82" s="342"/>
      <c r="J82" s="343"/>
      <c r="K82" s="344"/>
      <c r="L82" s="345"/>
      <c r="M82" s="346"/>
    </row>
    <row r="83" spans="1:13" ht="25.5">
      <c r="A83" s="335">
        <v>75</v>
      </c>
      <c r="B83" s="380">
        <v>45179</v>
      </c>
      <c r="C83" s="369" t="s">
        <v>516</v>
      </c>
      <c r="D83" s="381">
        <v>60000</v>
      </c>
      <c r="E83" s="389" t="s">
        <v>748</v>
      </c>
      <c r="F83" s="383" t="s">
        <v>749</v>
      </c>
      <c r="G83" s="372" t="s">
        <v>750</v>
      </c>
      <c r="H83" s="373" t="s">
        <v>188</v>
      </c>
      <c r="I83" s="342"/>
      <c r="J83" s="343"/>
      <c r="K83" s="344"/>
      <c r="L83" s="345"/>
      <c r="M83" s="346"/>
    </row>
    <row r="84" spans="1:13" ht="25.5">
      <c r="A84" s="335">
        <v>76</v>
      </c>
      <c r="B84" s="380">
        <v>45179</v>
      </c>
      <c r="C84" s="369" t="s">
        <v>516</v>
      </c>
      <c r="D84" s="381">
        <v>76000</v>
      </c>
      <c r="E84" s="390" t="s">
        <v>751</v>
      </c>
      <c r="F84" s="391">
        <v>239862038</v>
      </c>
      <c r="G84" s="372" t="s">
        <v>752</v>
      </c>
      <c r="H84" s="376" t="s">
        <v>753</v>
      </c>
      <c r="I84" s="342"/>
      <c r="J84" s="343"/>
      <c r="K84" s="344"/>
      <c r="L84" s="345"/>
      <c r="M84" s="346"/>
    </row>
    <row r="85" spans="1:13" ht="25.5">
      <c r="A85" s="335">
        <v>77</v>
      </c>
      <c r="B85" s="380">
        <v>45179</v>
      </c>
      <c r="C85" s="369" t="s">
        <v>516</v>
      </c>
      <c r="D85" s="381">
        <v>30000</v>
      </c>
      <c r="E85" s="389" t="s">
        <v>754</v>
      </c>
      <c r="F85" s="383" t="s">
        <v>755</v>
      </c>
      <c r="G85" s="372" t="s">
        <v>756</v>
      </c>
      <c r="H85" s="373" t="s">
        <v>188</v>
      </c>
      <c r="I85" s="342"/>
      <c r="J85" s="343"/>
      <c r="K85" s="344"/>
      <c r="L85" s="345"/>
      <c r="M85" s="346"/>
    </row>
    <row r="86" spans="1:13" ht="25.5">
      <c r="A86" s="335">
        <v>78</v>
      </c>
      <c r="B86" s="380">
        <v>45240</v>
      </c>
      <c r="C86" s="369" t="s">
        <v>516</v>
      </c>
      <c r="D86" s="381">
        <v>5000</v>
      </c>
      <c r="E86" s="382" t="s">
        <v>757</v>
      </c>
      <c r="F86" s="383" t="s">
        <v>758</v>
      </c>
      <c r="G86" s="372" t="s">
        <v>759</v>
      </c>
      <c r="H86" s="373" t="s">
        <v>189</v>
      </c>
      <c r="I86" s="342"/>
      <c r="J86" s="343"/>
      <c r="K86" s="344"/>
      <c r="L86" s="345"/>
      <c r="M86" s="346"/>
    </row>
    <row r="87" spans="1:13" ht="25.5">
      <c r="A87" s="335">
        <v>79</v>
      </c>
      <c r="B87" s="380">
        <v>45270</v>
      </c>
      <c r="C87" s="369" t="s">
        <v>516</v>
      </c>
      <c r="D87" s="381">
        <v>40000</v>
      </c>
      <c r="E87" s="382" t="s">
        <v>760</v>
      </c>
      <c r="F87" s="383" t="s">
        <v>761</v>
      </c>
      <c r="G87" s="372" t="s">
        <v>762</v>
      </c>
      <c r="H87" s="373" t="s">
        <v>188</v>
      </c>
      <c r="I87" s="342"/>
      <c r="J87" s="343"/>
      <c r="K87" s="344"/>
      <c r="L87" s="345"/>
      <c r="M87" s="346"/>
    </row>
    <row r="88" spans="1:13" ht="25.5">
      <c r="A88" s="335">
        <v>80</v>
      </c>
      <c r="B88" s="380">
        <v>45270</v>
      </c>
      <c r="C88" s="369" t="s">
        <v>516</v>
      </c>
      <c r="D88" s="381">
        <v>20000</v>
      </c>
      <c r="E88" s="382" t="s">
        <v>763</v>
      </c>
      <c r="F88" s="383" t="s">
        <v>764</v>
      </c>
      <c r="G88" s="372" t="s">
        <v>765</v>
      </c>
      <c r="H88" s="373" t="s">
        <v>188</v>
      </c>
      <c r="I88" s="342"/>
      <c r="J88" s="343"/>
      <c r="K88" s="344"/>
      <c r="L88" s="345"/>
      <c r="M88" s="346"/>
    </row>
    <row r="89" spans="1:13" ht="25.5">
      <c r="A89" s="335">
        <v>81</v>
      </c>
      <c r="B89" s="380">
        <v>45270</v>
      </c>
      <c r="C89" s="369" t="s">
        <v>516</v>
      </c>
      <c r="D89" s="381">
        <v>35000</v>
      </c>
      <c r="E89" s="382" t="s">
        <v>766</v>
      </c>
      <c r="F89" s="383" t="s">
        <v>767</v>
      </c>
      <c r="G89" s="372" t="s">
        <v>768</v>
      </c>
      <c r="H89" s="373" t="s">
        <v>188</v>
      </c>
      <c r="I89" s="342"/>
      <c r="J89" s="343"/>
      <c r="K89" s="344"/>
      <c r="L89" s="345"/>
      <c r="M89" s="346"/>
    </row>
    <row r="90" spans="1:13" ht="25.5">
      <c r="A90" s="335">
        <v>82</v>
      </c>
      <c r="B90" s="380">
        <v>45270</v>
      </c>
      <c r="C90" s="369" t="s">
        <v>516</v>
      </c>
      <c r="D90" s="381">
        <v>60000</v>
      </c>
      <c r="E90" s="382" t="s">
        <v>769</v>
      </c>
      <c r="F90" s="383" t="s">
        <v>770</v>
      </c>
      <c r="G90" s="372" t="s">
        <v>771</v>
      </c>
      <c r="H90" s="373" t="s">
        <v>188</v>
      </c>
      <c r="I90" s="342"/>
      <c r="J90" s="343"/>
      <c r="K90" s="344"/>
      <c r="L90" s="345"/>
      <c r="M90" s="346"/>
    </row>
    <row r="91" spans="1:13" ht="25.5">
      <c r="A91" s="335">
        <v>83</v>
      </c>
      <c r="B91" s="392" t="s">
        <v>772</v>
      </c>
      <c r="C91" s="369" t="s">
        <v>516</v>
      </c>
      <c r="D91" s="381">
        <v>20000</v>
      </c>
      <c r="E91" s="382" t="s">
        <v>773</v>
      </c>
      <c r="F91" s="383" t="s">
        <v>774</v>
      </c>
      <c r="G91" s="372" t="s">
        <v>775</v>
      </c>
      <c r="H91" s="373" t="s">
        <v>188</v>
      </c>
      <c r="I91" s="342"/>
      <c r="J91" s="343"/>
      <c r="K91" s="344"/>
      <c r="L91" s="345"/>
      <c r="M91" s="346"/>
    </row>
    <row r="92" spans="1:13" ht="25.5">
      <c r="A92" s="335">
        <v>84</v>
      </c>
      <c r="B92" s="392" t="s">
        <v>772</v>
      </c>
      <c r="C92" s="369" t="s">
        <v>516</v>
      </c>
      <c r="D92" s="381">
        <v>15000</v>
      </c>
      <c r="E92" s="382" t="s">
        <v>776</v>
      </c>
      <c r="F92" s="383" t="s">
        <v>777</v>
      </c>
      <c r="G92" s="372" t="s">
        <v>778</v>
      </c>
      <c r="H92" s="373" t="s">
        <v>188</v>
      </c>
      <c r="I92" s="342"/>
      <c r="J92" s="343"/>
      <c r="K92" s="344"/>
      <c r="L92" s="345"/>
      <c r="M92" s="346"/>
    </row>
    <row r="93" spans="1:13" ht="25.5">
      <c r="A93" s="335">
        <v>85</v>
      </c>
      <c r="B93" s="392" t="s">
        <v>772</v>
      </c>
      <c r="C93" s="369" t="s">
        <v>516</v>
      </c>
      <c r="D93" s="381">
        <v>20000</v>
      </c>
      <c r="E93" s="382" t="s">
        <v>779</v>
      </c>
      <c r="F93" s="383" t="s">
        <v>780</v>
      </c>
      <c r="G93" s="372" t="s">
        <v>781</v>
      </c>
      <c r="H93" s="373" t="s">
        <v>188</v>
      </c>
      <c r="I93" s="342"/>
      <c r="J93" s="343"/>
      <c r="K93" s="344"/>
      <c r="L93" s="345"/>
      <c r="M93" s="346"/>
    </row>
    <row r="94" spans="1:13" ht="25.5">
      <c r="A94" s="335">
        <v>86</v>
      </c>
      <c r="B94" s="392" t="s">
        <v>782</v>
      </c>
      <c r="C94" s="369" t="s">
        <v>516</v>
      </c>
      <c r="D94" s="385">
        <v>25000</v>
      </c>
      <c r="E94" s="382" t="s">
        <v>783</v>
      </c>
      <c r="F94" s="386" t="s">
        <v>784</v>
      </c>
      <c r="G94" s="376" t="s">
        <v>785</v>
      </c>
      <c r="H94" s="373" t="s">
        <v>188</v>
      </c>
      <c r="I94" s="342"/>
      <c r="J94" s="343"/>
      <c r="K94" s="344"/>
      <c r="L94" s="345"/>
      <c r="M94" s="346"/>
    </row>
    <row r="95" spans="1:13" ht="25.5">
      <c r="A95" s="335">
        <v>87</v>
      </c>
      <c r="B95" s="392" t="s">
        <v>786</v>
      </c>
      <c r="C95" s="369" t="s">
        <v>516</v>
      </c>
      <c r="D95" s="385">
        <v>20000</v>
      </c>
      <c r="E95" s="382" t="s">
        <v>787</v>
      </c>
      <c r="F95" s="386" t="s">
        <v>788</v>
      </c>
      <c r="G95" s="376" t="s">
        <v>789</v>
      </c>
      <c r="H95" s="373" t="s">
        <v>188</v>
      </c>
      <c r="I95" s="342"/>
      <c r="J95" s="343"/>
      <c r="K95" s="344"/>
      <c r="L95" s="345"/>
      <c r="M95" s="346"/>
    </row>
    <row r="96" spans="1:13" ht="25.5">
      <c r="A96" s="335">
        <v>88</v>
      </c>
      <c r="B96" s="392" t="s">
        <v>790</v>
      </c>
      <c r="C96" s="369" t="s">
        <v>516</v>
      </c>
      <c r="D96" s="385">
        <v>40000</v>
      </c>
      <c r="E96" s="382" t="s">
        <v>791</v>
      </c>
      <c r="F96" s="386" t="s">
        <v>792</v>
      </c>
      <c r="G96" s="373" t="s">
        <v>793</v>
      </c>
      <c r="H96" s="373" t="s">
        <v>188</v>
      </c>
      <c r="I96" s="342"/>
      <c r="J96" s="343"/>
      <c r="K96" s="344"/>
      <c r="L96" s="345"/>
      <c r="M96" s="346"/>
    </row>
    <row r="97" spans="1:13" ht="25.5">
      <c r="A97" s="335">
        <v>89</v>
      </c>
      <c r="B97" s="392" t="s">
        <v>790</v>
      </c>
      <c r="C97" s="369" t="s">
        <v>516</v>
      </c>
      <c r="D97" s="385">
        <v>35000</v>
      </c>
      <c r="E97" s="382" t="s">
        <v>794</v>
      </c>
      <c r="F97" s="386" t="s">
        <v>795</v>
      </c>
      <c r="G97" s="373" t="s">
        <v>796</v>
      </c>
      <c r="H97" s="373" t="s">
        <v>188</v>
      </c>
      <c r="I97" s="342"/>
      <c r="J97" s="343"/>
      <c r="K97" s="344"/>
      <c r="L97" s="345"/>
      <c r="M97" s="346"/>
    </row>
    <row r="98" spans="1:13" ht="25.5">
      <c r="A98" s="335">
        <v>90</v>
      </c>
      <c r="B98" s="392" t="s">
        <v>782</v>
      </c>
      <c r="C98" s="369" t="s">
        <v>516</v>
      </c>
      <c r="D98" s="385">
        <v>15000</v>
      </c>
      <c r="E98" s="382" t="s">
        <v>797</v>
      </c>
      <c r="F98" s="386" t="s">
        <v>798</v>
      </c>
      <c r="G98" s="373" t="s">
        <v>799</v>
      </c>
      <c r="H98" s="373" t="s">
        <v>188</v>
      </c>
      <c r="I98" s="342"/>
      <c r="J98" s="343"/>
      <c r="K98" s="344"/>
      <c r="L98" s="345"/>
      <c r="M98" s="346"/>
    </row>
    <row r="99" spans="1:13" ht="25.5">
      <c r="A99" s="335">
        <v>91</v>
      </c>
      <c r="B99" s="392" t="s">
        <v>800</v>
      </c>
      <c r="C99" s="369" t="s">
        <v>516</v>
      </c>
      <c r="D99" s="385">
        <v>50000</v>
      </c>
      <c r="E99" s="382" t="s">
        <v>801</v>
      </c>
      <c r="F99" s="386" t="s">
        <v>802</v>
      </c>
      <c r="G99" s="373" t="s">
        <v>803</v>
      </c>
      <c r="H99" s="373" t="s">
        <v>188</v>
      </c>
      <c r="I99" s="342"/>
      <c r="J99" s="343"/>
      <c r="K99" s="344"/>
      <c r="L99" s="345"/>
      <c r="M99" s="346"/>
    </row>
    <row r="100" spans="1:13" ht="25.5">
      <c r="A100" s="335">
        <v>92</v>
      </c>
      <c r="B100" s="392" t="s">
        <v>804</v>
      </c>
      <c r="C100" s="369" t="s">
        <v>516</v>
      </c>
      <c r="D100" s="385">
        <v>20000</v>
      </c>
      <c r="E100" s="382" t="s">
        <v>805</v>
      </c>
      <c r="F100" s="386" t="s">
        <v>806</v>
      </c>
      <c r="G100" s="373" t="s">
        <v>807</v>
      </c>
      <c r="H100" s="373" t="s">
        <v>188</v>
      </c>
      <c r="I100" s="342"/>
      <c r="J100" s="343"/>
      <c r="K100" s="344"/>
      <c r="L100" s="345"/>
      <c r="M100" s="346"/>
    </row>
    <row r="101" spans="1:13" ht="25.5">
      <c r="A101" s="335">
        <v>93</v>
      </c>
      <c r="B101" s="392" t="s">
        <v>804</v>
      </c>
      <c r="C101" s="369" t="s">
        <v>516</v>
      </c>
      <c r="D101" s="385">
        <v>12000</v>
      </c>
      <c r="E101" s="382" t="s">
        <v>808</v>
      </c>
      <c r="F101" s="386" t="s">
        <v>809</v>
      </c>
      <c r="G101" s="373" t="s">
        <v>810</v>
      </c>
      <c r="H101" s="373" t="s">
        <v>188</v>
      </c>
      <c r="I101" s="342"/>
      <c r="J101" s="343"/>
      <c r="K101" s="344"/>
      <c r="L101" s="345"/>
      <c r="M101" s="346"/>
    </row>
    <row r="102" spans="1:13" ht="25.5">
      <c r="A102" s="335">
        <v>94</v>
      </c>
      <c r="B102" s="392" t="s">
        <v>804</v>
      </c>
      <c r="C102" s="369" t="s">
        <v>516</v>
      </c>
      <c r="D102" s="385">
        <v>14000</v>
      </c>
      <c r="E102" s="382" t="s">
        <v>811</v>
      </c>
      <c r="F102" s="386" t="s">
        <v>812</v>
      </c>
      <c r="G102" s="373" t="s">
        <v>813</v>
      </c>
      <c r="H102" s="373" t="s">
        <v>188</v>
      </c>
      <c r="I102" s="342"/>
      <c r="J102" s="343"/>
      <c r="K102" s="344"/>
      <c r="L102" s="345"/>
      <c r="M102" s="346"/>
    </row>
    <row r="103" spans="1:13" ht="25.5">
      <c r="A103" s="335">
        <v>95</v>
      </c>
      <c r="B103" s="392" t="s">
        <v>804</v>
      </c>
      <c r="C103" s="369" t="s">
        <v>516</v>
      </c>
      <c r="D103" s="385">
        <v>60000</v>
      </c>
      <c r="E103" s="382" t="s">
        <v>814</v>
      </c>
      <c r="F103" s="386" t="s">
        <v>815</v>
      </c>
      <c r="G103" s="373" t="s">
        <v>816</v>
      </c>
      <c r="H103" s="373" t="s">
        <v>188</v>
      </c>
      <c r="I103" s="342"/>
      <c r="J103" s="343"/>
      <c r="K103" s="344"/>
      <c r="L103" s="345"/>
      <c r="M103" s="346"/>
    </row>
    <row r="104" spans="1:13" ht="25.5">
      <c r="A104" s="335">
        <v>96</v>
      </c>
      <c r="B104" s="392" t="s">
        <v>817</v>
      </c>
      <c r="C104" s="369" t="s">
        <v>516</v>
      </c>
      <c r="D104" s="385">
        <v>40000</v>
      </c>
      <c r="E104" s="382" t="s">
        <v>818</v>
      </c>
      <c r="F104" s="386" t="s">
        <v>819</v>
      </c>
      <c r="G104" s="373" t="s">
        <v>820</v>
      </c>
      <c r="H104" s="373" t="s">
        <v>188</v>
      </c>
      <c r="I104" s="342"/>
      <c r="J104" s="343"/>
      <c r="K104" s="344"/>
      <c r="L104" s="345"/>
      <c r="M104" s="346"/>
    </row>
    <row r="105" spans="1:13" ht="25.5">
      <c r="A105" s="335">
        <v>97</v>
      </c>
      <c r="B105" s="392" t="s">
        <v>817</v>
      </c>
      <c r="C105" s="369" t="s">
        <v>516</v>
      </c>
      <c r="D105" s="385">
        <v>60000</v>
      </c>
      <c r="E105" s="382" t="s">
        <v>821</v>
      </c>
      <c r="F105" s="386" t="s">
        <v>822</v>
      </c>
      <c r="G105" s="373" t="s">
        <v>823</v>
      </c>
      <c r="H105" s="373" t="s">
        <v>188</v>
      </c>
      <c r="I105" s="342"/>
      <c r="J105" s="343"/>
      <c r="K105" s="344"/>
      <c r="L105" s="345"/>
      <c r="M105" s="346"/>
    </row>
    <row r="106" spans="1:13" ht="25.5">
      <c r="A106" s="335">
        <v>98</v>
      </c>
      <c r="B106" s="392" t="s">
        <v>817</v>
      </c>
      <c r="C106" s="369" t="s">
        <v>516</v>
      </c>
      <c r="D106" s="385">
        <v>50000</v>
      </c>
      <c r="E106" s="382" t="s">
        <v>824</v>
      </c>
      <c r="F106" s="386" t="s">
        <v>825</v>
      </c>
      <c r="G106" s="373" t="s">
        <v>826</v>
      </c>
      <c r="H106" s="373" t="s">
        <v>188</v>
      </c>
      <c r="I106" s="342"/>
      <c r="J106" s="343"/>
      <c r="K106" s="344"/>
      <c r="L106" s="345"/>
      <c r="M106" s="346"/>
    </row>
    <row r="107" spans="1:13" ht="25.5">
      <c r="A107" s="335">
        <v>99</v>
      </c>
      <c r="B107" s="392" t="s">
        <v>817</v>
      </c>
      <c r="C107" s="369" t="s">
        <v>516</v>
      </c>
      <c r="D107" s="385">
        <v>60000</v>
      </c>
      <c r="E107" s="382" t="s">
        <v>827</v>
      </c>
      <c r="F107" s="386" t="s">
        <v>828</v>
      </c>
      <c r="G107" s="373" t="s">
        <v>829</v>
      </c>
      <c r="H107" s="373" t="s">
        <v>188</v>
      </c>
      <c r="I107" s="342"/>
      <c r="J107" s="343"/>
      <c r="K107" s="344"/>
      <c r="L107" s="345"/>
      <c r="M107" s="346"/>
    </row>
    <row r="108" spans="1:13" ht="25.5">
      <c r="A108" s="335">
        <v>100</v>
      </c>
      <c r="B108" s="392" t="s">
        <v>830</v>
      </c>
      <c r="C108" s="369" t="s">
        <v>516</v>
      </c>
      <c r="D108" s="385">
        <v>15000</v>
      </c>
      <c r="E108" s="382" t="s">
        <v>831</v>
      </c>
      <c r="F108" s="386" t="s">
        <v>832</v>
      </c>
      <c r="G108" s="373" t="s">
        <v>833</v>
      </c>
      <c r="H108" s="373" t="s">
        <v>188</v>
      </c>
      <c r="I108" s="342"/>
      <c r="J108" s="343"/>
      <c r="K108" s="344"/>
      <c r="L108" s="345"/>
      <c r="M108" s="346"/>
    </row>
    <row r="109" spans="1:13" ht="25.5">
      <c r="A109" s="335">
        <v>101</v>
      </c>
      <c r="B109" s="392" t="s">
        <v>830</v>
      </c>
      <c r="C109" s="369" t="s">
        <v>516</v>
      </c>
      <c r="D109" s="370">
        <v>60000</v>
      </c>
      <c r="E109" s="371" t="s">
        <v>834</v>
      </c>
      <c r="F109" s="383" t="s">
        <v>835</v>
      </c>
      <c r="G109" s="373" t="s">
        <v>836</v>
      </c>
      <c r="H109" s="373" t="s">
        <v>188</v>
      </c>
      <c r="I109" s="342"/>
      <c r="J109" s="343"/>
      <c r="K109" s="344"/>
      <c r="L109" s="345"/>
      <c r="M109" s="346"/>
    </row>
    <row r="110" spans="1:13" ht="25.5">
      <c r="A110" s="335">
        <v>102</v>
      </c>
      <c r="B110" s="392" t="s">
        <v>830</v>
      </c>
      <c r="C110" s="369" t="s">
        <v>516</v>
      </c>
      <c r="D110" s="370">
        <v>5000</v>
      </c>
      <c r="E110" s="371" t="s">
        <v>837</v>
      </c>
      <c r="F110" s="383" t="s">
        <v>838</v>
      </c>
      <c r="G110" s="373" t="s">
        <v>839</v>
      </c>
      <c r="H110" s="373" t="s">
        <v>188</v>
      </c>
      <c r="I110" s="342"/>
      <c r="J110" s="343"/>
      <c r="K110" s="344"/>
      <c r="L110" s="345"/>
      <c r="M110" s="346"/>
    </row>
    <row r="111" spans="1:13" ht="25.5">
      <c r="A111" s="335">
        <v>103</v>
      </c>
      <c r="B111" s="392" t="s">
        <v>830</v>
      </c>
      <c r="C111" s="369" t="s">
        <v>516</v>
      </c>
      <c r="D111" s="370">
        <v>4000</v>
      </c>
      <c r="E111" s="371" t="s">
        <v>840</v>
      </c>
      <c r="F111" s="383" t="s">
        <v>841</v>
      </c>
      <c r="G111" s="373" t="s">
        <v>842</v>
      </c>
      <c r="H111" s="373" t="s">
        <v>188</v>
      </c>
      <c r="I111" s="342"/>
      <c r="J111" s="343"/>
      <c r="K111" s="344"/>
      <c r="L111" s="345"/>
      <c r="M111" s="346"/>
    </row>
    <row r="112" spans="1:13" ht="25.5">
      <c r="A112" s="335">
        <v>104</v>
      </c>
      <c r="B112" s="392" t="s">
        <v>830</v>
      </c>
      <c r="C112" s="369" t="s">
        <v>516</v>
      </c>
      <c r="D112" s="381">
        <v>55000</v>
      </c>
      <c r="E112" s="382" t="s">
        <v>843</v>
      </c>
      <c r="F112" s="383" t="s">
        <v>844</v>
      </c>
      <c r="G112" s="388" t="s">
        <v>845</v>
      </c>
      <c r="H112" s="373" t="s">
        <v>188</v>
      </c>
      <c r="I112" s="342"/>
      <c r="J112" s="343"/>
      <c r="K112" s="344"/>
      <c r="L112" s="345"/>
      <c r="M112" s="346"/>
    </row>
    <row r="113" spans="1:13" ht="25.5">
      <c r="A113" s="335">
        <v>105</v>
      </c>
      <c r="B113" s="392" t="s">
        <v>830</v>
      </c>
      <c r="C113" s="369" t="s">
        <v>516</v>
      </c>
      <c r="D113" s="381">
        <v>30000</v>
      </c>
      <c r="E113" s="382" t="s">
        <v>846</v>
      </c>
      <c r="F113" s="383" t="s">
        <v>847</v>
      </c>
      <c r="G113" s="388" t="s">
        <v>848</v>
      </c>
      <c r="H113" s="373" t="s">
        <v>188</v>
      </c>
      <c r="I113" s="342"/>
      <c r="J113" s="343"/>
      <c r="K113" s="344"/>
      <c r="L113" s="345"/>
      <c r="M113" s="346"/>
    </row>
    <row r="114" spans="1:13" ht="25.5">
      <c r="A114" s="335">
        <v>106</v>
      </c>
      <c r="B114" s="392" t="s">
        <v>830</v>
      </c>
      <c r="C114" s="369" t="s">
        <v>516</v>
      </c>
      <c r="D114" s="381">
        <v>15000</v>
      </c>
      <c r="E114" s="382" t="s">
        <v>849</v>
      </c>
      <c r="F114" s="383" t="s">
        <v>850</v>
      </c>
      <c r="G114" s="388" t="s">
        <v>851</v>
      </c>
      <c r="H114" s="373" t="s">
        <v>188</v>
      </c>
      <c r="I114" s="342"/>
      <c r="J114" s="343"/>
      <c r="K114" s="344"/>
      <c r="L114" s="345"/>
      <c r="M114" s="346"/>
    </row>
    <row r="115" spans="1:13" ht="25.5">
      <c r="A115" s="335">
        <v>107</v>
      </c>
      <c r="B115" s="392" t="s">
        <v>830</v>
      </c>
      <c r="C115" s="369" t="s">
        <v>516</v>
      </c>
      <c r="D115" s="381">
        <v>7000</v>
      </c>
      <c r="E115" s="382" t="s">
        <v>852</v>
      </c>
      <c r="F115" s="383" t="s">
        <v>853</v>
      </c>
      <c r="G115" s="388" t="s">
        <v>854</v>
      </c>
      <c r="H115" s="373" t="s">
        <v>188</v>
      </c>
      <c r="I115" s="342"/>
      <c r="J115" s="343"/>
      <c r="K115" s="344"/>
      <c r="L115" s="345"/>
      <c r="M115" s="346"/>
    </row>
    <row r="116" spans="1:13" ht="25.5">
      <c r="A116" s="335">
        <v>108</v>
      </c>
      <c r="B116" s="392" t="s">
        <v>855</v>
      </c>
      <c r="C116" s="369" t="s">
        <v>516</v>
      </c>
      <c r="D116" s="381">
        <v>20000</v>
      </c>
      <c r="E116" s="382" t="s">
        <v>856</v>
      </c>
      <c r="F116" s="383" t="s">
        <v>857</v>
      </c>
      <c r="G116" s="388" t="s">
        <v>858</v>
      </c>
      <c r="H116" s="373" t="s">
        <v>188</v>
      </c>
      <c r="I116" s="342"/>
      <c r="J116" s="343"/>
      <c r="K116" s="344"/>
      <c r="L116" s="345"/>
      <c r="M116" s="346"/>
    </row>
    <row r="117" spans="1:13" ht="25.5">
      <c r="A117" s="335">
        <v>109</v>
      </c>
      <c r="B117" s="392" t="s">
        <v>855</v>
      </c>
      <c r="C117" s="369" t="s">
        <v>516</v>
      </c>
      <c r="D117" s="381">
        <v>8000</v>
      </c>
      <c r="E117" s="382" t="s">
        <v>859</v>
      </c>
      <c r="F117" s="383" t="s">
        <v>860</v>
      </c>
      <c r="G117" s="388" t="s">
        <v>861</v>
      </c>
      <c r="H117" s="373" t="s">
        <v>188</v>
      </c>
      <c r="I117" s="342"/>
      <c r="J117" s="343"/>
      <c r="K117" s="344"/>
      <c r="L117" s="345"/>
      <c r="M117" s="346"/>
    </row>
    <row r="118" spans="1:13" ht="25.5">
      <c r="A118" s="335">
        <v>110</v>
      </c>
      <c r="B118" s="392" t="s">
        <v>855</v>
      </c>
      <c r="C118" s="369" t="s">
        <v>516</v>
      </c>
      <c r="D118" s="381">
        <v>8000</v>
      </c>
      <c r="E118" s="382" t="s">
        <v>862</v>
      </c>
      <c r="F118" s="383" t="s">
        <v>863</v>
      </c>
      <c r="G118" s="388" t="s">
        <v>864</v>
      </c>
      <c r="H118" s="373" t="s">
        <v>188</v>
      </c>
      <c r="I118" s="342"/>
      <c r="J118" s="343"/>
      <c r="K118" s="344"/>
      <c r="L118" s="345"/>
      <c r="M118" s="346"/>
    </row>
    <row r="119" spans="1:13" ht="25.5">
      <c r="A119" s="335">
        <v>111</v>
      </c>
      <c r="B119" s="392" t="s">
        <v>855</v>
      </c>
      <c r="C119" s="369" t="s">
        <v>516</v>
      </c>
      <c r="D119" s="381">
        <v>25000</v>
      </c>
      <c r="E119" s="382" t="s">
        <v>865</v>
      </c>
      <c r="F119" s="383" t="s">
        <v>866</v>
      </c>
      <c r="G119" s="388" t="s">
        <v>867</v>
      </c>
      <c r="H119" s="373" t="s">
        <v>188</v>
      </c>
      <c r="I119" s="342"/>
      <c r="J119" s="343"/>
      <c r="K119" s="344"/>
      <c r="L119" s="345"/>
      <c r="M119" s="346"/>
    </row>
    <row r="120" spans="1:13" ht="25.5">
      <c r="A120" s="335">
        <v>112</v>
      </c>
      <c r="B120" s="392" t="s">
        <v>855</v>
      </c>
      <c r="C120" s="369" t="s">
        <v>516</v>
      </c>
      <c r="D120" s="381">
        <v>25000</v>
      </c>
      <c r="E120" s="382" t="s">
        <v>868</v>
      </c>
      <c r="F120" s="383" t="s">
        <v>869</v>
      </c>
      <c r="G120" s="388" t="s">
        <v>870</v>
      </c>
      <c r="H120" s="373" t="s">
        <v>188</v>
      </c>
      <c r="I120" s="342"/>
      <c r="J120" s="343"/>
      <c r="K120" s="344"/>
      <c r="L120" s="345"/>
      <c r="M120" s="346"/>
    </row>
    <row r="121" spans="1:13" ht="25.5">
      <c r="A121" s="335">
        <v>113</v>
      </c>
      <c r="B121" s="392" t="s">
        <v>855</v>
      </c>
      <c r="C121" s="369" t="s">
        <v>516</v>
      </c>
      <c r="D121" s="381">
        <v>5000</v>
      </c>
      <c r="E121" s="382" t="s">
        <v>871</v>
      </c>
      <c r="F121" s="383" t="s">
        <v>872</v>
      </c>
      <c r="G121" s="388" t="s">
        <v>873</v>
      </c>
      <c r="H121" s="373" t="s">
        <v>188</v>
      </c>
      <c r="I121" s="342"/>
      <c r="J121" s="343"/>
      <c r="K121" s="344"/>
      <c r="L121" s="345"/>
      <c r="M121" s="346"/>
    </row>
    <row r="122" spans="1:13" ht="25.5">
      <c r="A122" s="335">
        <v>114</v>
      </c>
      <c r="B122" s="392" t="s">
        <v>874</v>
      </c>
      <c r="C122" s="369" t="s">
        <v>516</v>
      </c>
      <c r="D122" s="381">
        <v>5000</v>
      </c>
      <c r="E122" s="382" t="s">
        <v>875</v>
      </c>
      <c r="F122" s="383" t="s">
        <v>876</v>
      </c>
      <c r="G122" s="372" t="s">
        <v>877</v>
      </c>
      <c r="H122" s="373" t="s">
        <v>189</v>
      </c>
      <c r="I122" s="342"/>
      <c r="J122" s="343"/>
      <c r="K122" s="344"/>
      <c r="L122" s="345"/>
      <c r="M122" s="346"/>
    </row>
    <row r="123" spans="1:13" ht="25.5">
      <c r="A123" s="335">
        <v>115</v>
      </c>
      <c r="B123" s="392">
        <v>44937</v>
      </c>
      <c r="C123" s="369" t="s">
        <v>516</v>
      </c>
      <c r="D123" s="381">
        <v>50000</v>
      </c>
      <c r="E123" s="382" t="s">
        <v>878</v>
      </c>
      <c r="F123" s="383" t="s">
        <v>879</v>
      </c>
      <c r="G123" s="372" t="s">
        <v>880</v>
      </c>
      <c r="H123" s="373" t="s">
        <v>188</v>
      </c>
      <c r="I123" s="342"/>
      <c r="J123" s="343"/>
      <c r="K123" s="344"/>
      <c r="L123" s="345"/>
      <c r="M123" s="346"/>
    </row>
    <row r="124" spans="1:13" ht="25.5">
      <c r="A124" s="335">
        <v>116</v>
      </c>
      <c r="B124" s="392">
        <v>44937</v>
      </c>
      <c r="C124" s="369" t="s">
        <v>516</v>
      </c>
      <c r="D124" s="381">
        <v>10000</v>
      </c>
      <c r="E124" s="382" t="s">
        <v>875</v>
      </c>
      <c r="F124" s="383" t="s">
        <v>876</v>
      </c>
      <c r="G124" s="372" t="s">
        <v>877</v>
      </c>
      <c r="H124" s="373" t="s">
        <v>189</v>
      </c>
      <c r="I124" s="342"/>
      <c r="J124" s="343"/>
      <c r="K124" s="344"/>
      <c r="L124" s="345"/>
      <c r="M124" s="346"/>
    </row>
    <row r="125" spans="1:13" ht="25.5">
      <c r="A125" s="335">
        <v>117</v>
      </c>
      <c r="B125" s="392">
        <v>44937</v>
      </c>
      <c r="C125" s="369" t="s">
        <v>516</v>
      </c>
      <c r="D125" s="393">
        <v>6000</v>
      </c>
      <c r="E125" s="389" t="s">
        <v>881</v>
      </c>
      <c r="F125" s="383" t="s">
        <v>882</v>
      </c>
      <c r="G125" s="372" t="s">
        <v>883</v>
      </c>
      <c r="H125" s="373" t="s">
        <v>188</v>
      </c>
      <c r="I125" s="342"/>
      <c r="J125" s="343"/>
      <c r="K125" s="344"/>
      <c r="L125" s="345"/>
      <c r="M125" s="346"/>
    </row>
    <row r="126" spans="1:13" ht="25.5">
      <c r="A126" s="335">
        <v>118</v>
      </c>
      <c r="B126" s="392">
        <v>44996</v>
      </c>
      <c r="C126" s="369" t="s">
        <v>516</v>
      </c>
      <c r="D126" s="393">
        <v>30000</v>
      </c>
      <c r="E126" s="389" t="s">
        <v>884</v>
      </c>
      <c r="F126" s="383" t="s">
        <v>885</v>
      </c>
      <c r="G126" s="372" t="s">
        <v>886</v>
      </c>
      <c r="H126" s="373" t="s">
        <v>188</v>
      </c>
      <c r="I126" s="342"/>
      <c r="J126" s="343"/>
      <c r="K126" s="344"/>
      <c r="L126" s="345"/>
      <c r="M126" s="346"/>
    </row>
    <row r="127" spans="1:13" ht="25.5">
      <c r="A127" s="335">
        <v>119</v>
      </c>
      <c r="B127" s="392">
        <v>44996</v>
      </c>
      <c r="C127" s="369" t="s">
        <v>516</v>
      </c>
      <c r="D127" s="393">
        <v>20000</v>
      </c>
      <c r="E127" s="389" t="s">
        <v>887</v>
      </c>
      <c r="F127" s="383" t="s">
        <v>888</v>
      </c>
      <c r="G127" s="372" t="s">
        <v>889</v>
      </c>
      <c r="H127" s="373" t="s">
        <v>188</v>
      </c>
      <c r="I127" s="342"/>
      <c r="J127" s="343"/>
      <c r="K127" s="344"/>
      <c r="L127" s="345"/>
      <c r="M127" s="346"/>
    </row>
    <row r="128" spans="1:13" ht="25.5">
      <c r="A128" s="335">
        <v>120</v>
      </c>
      <c r="B128" s="392">
        <v>44996</v>
      </c>
      <c r="C128" s="369" t="s">
        <v>516</v>
      </c>
      <c r="D128" s="393">
        <v>20000</v>
      </c>
      <c r="E128" s="389" t="s">
        <v>890</v>
      </c>
      <c r="F128" s="383" t="s">
        <v>891</v>
      </c>
      <c r="G128" s="372" t="s">
        <v>892</v>
      </c>
      <c r="H128" s="373" t="s">
        <v>188</v>
      </c>
      <c r="I128" s="342"/>
      <c r="J128" s="343"/>
      <c r="K128" s="344"/>
      <c r="L128" s="345"/>
      <c r="M128" s="346"/>
    </row>
    <row r="129" spans="1:13" ht="25.5">
      <c r="A129" s="335">
        <v>121</v>
      </c>
      <c r="B129" s="392">
        <v>45088</v>
      </c>
      <c r="C129" s="369" t="s">
        <v>516</v>
      </c>
      <c r="D129" s="393">
        <v>20000</v>
      </c>
      <c r="E129" s="389" t="s">
        <v>893</v>
      </c>
      <c r="F129" s="383" t="s">
        <v>894</v>
      </c>
      <c r="G129" s="372" t="s">
        <v>895</v>
      </c>
      <c r="H129" s="373" t="s">
        <v>188</v>
      </c>
      <c r="I129" s="342"/>
      <c r="J129" s="343"/>
      <c r="K129" s="344"/>
      <c r="L129" s="345"/>
      <c r="M129" s="346"/>
    </row>
    <row r="130" spans="1:13" ht="25.5">
      <c r="A130" s="335">
        <v>122</v>
      </c>
      <c r="B130" s="392">
        <v>45088</v>
      </c>
      <c r="C130" s="369" t="s">
        <v>516</v>
      </c>
      <c r="D130" s="393">
        <v>20000</v>
      </c>
      <c r="E130" s="389" t="s">
        <v>896</v>
      </c>
      <c r="F130" s="383" t="s">
        <v>897</v>
      </c>
      <c r="G130" s="372" t="s">
        <v>898</v>
      </c>
      <c r="H130" s="373" t="s">
        <v>188</v>
      </c>
      <c r="I130" s="342"/>
      <c r="J130" s="343"/>
      <c r="K130" s="344"/>
      <c r="L130" s="345"/>
      <c r="M130" s="346"/>
    </row>
    <row r="131" spans="1:13" ht="25.5">
      <c r="A131" s="335">
        <v>123</v>
      </c>
      <c r="B131" s="392">
        <v>45088</v>
      </c>
      <c r="C131" s="369" t="s">
        <v>516</v>
      </c>
      <c r="D131" s="393">
        <v>12000</v>
      </c>
      <c r="E131" s="389" t="s">
        <v>899</v>
      </c>
      <c r="F131" s="383" t="s">
        <v>900</v>
      </c>
      <c r="G131" s="372" t="s">
        <v>901</v>
      </c>
      <c r="H131" s="373" t="s">
        <v>188</v>
      </c>
      <c r="I131" s="342"/>
      <c r="J131" s="343"/>
      <c r="K131" s="344"/>
      <c r="L131" s="345"/>
      <c r="M131" s="346"/>
    </row>
    <row r="132" spans="1:13" ht="25.5">
      <c r="A132" s="335">
        <v>124</v>
      </c>
      <c r="B132" s="380">
        <v>45118</v>
      </c>
      <c r="C132" s="369" t="s">
        <v>516</v>
      </c>
      <c r="D132" s="393">
        <v>5000</v>
      </c>
      <c r="E132" s="389" t="s">
        <v>902</v>
      </c>
      <c r="F132" s="383" t="s">
        <v>903</v>
      </c>
      <c r="G132" s="372" t="s">
        <v>904</v>
      </c>
      <c r="H132" s="373" t="s">
        <v>188</v>
      </c>
      <c r="I132" s="342"/>
      <c r="J132" s="343"/>
      <c r="K132" s="344"/>
      <c r="L132" s="345"/>
      <c r="M132" s="346"/>
    </row>
    <row r="133" spans="1:13" ht="25.5">
      <c r="A133" s="335">
        <v>125</v>
      </c>
      <c r="B133" s="380">
        <v>45118</v>
      </c>
      <c r="C133" s="369" t="s">
        <v>516</v>
      </c>
      <c r="D133" s="393">
        <v>15000</v>
      </c>
      <c r="E133" s="389" t="s">
        <v>905</v>
      </c>
      <c r="F133" s="383" t="s">
        <v>906</v>
      </c>
      <c r="G133" s="372" t="s">
        <v>907</v>
      </c>
      <c r="H133" s="373" t="s">
        <v>188</v>
      </c>
      <c r="I133" s="342"/>
      <c r="J133" s="343"/>
      <c r="K133" s="344"/>
      <c r="L133" s="345"/>
      <c r="M133" s="346"/>
    </row>
    <row r="134" spans="1:13" ht="25.5">
      <c r="A134" s="335">
        <v>126</v>
      </c>
      <c r="B134" s="380">
        <v>45118</v>
      </c>
      <c r="C134" s="369" t="s">
        <v>516</v>
      </c>
      <c r="D134" s="393">
        <v>15000</v>
      </c>
      <c r="E134" s="389" t="s">
        <v>908</v>
      </c>
      <c r="F134" s="383" t="s">
        <v>909</v>
      </c>
      <c r="G134" s="372" t="s">
        <v>910</v>
      </c>
      <c r="H134" s="373" t="s">
        <v>188</v>
      </c>
      <c r="I134" s="342"/>
      <c r="J134" s="343"/>
      <c r="K134" s="344"/>
      <c r="L134" s="345"/>
      <c r="M134" s="346"/>
    </row>
    <row r="135" spans="1:13" ht="25.5">
      <c r="A135" s="335">
        <v>127</v>
      </c>
      <c r="B135" s="380">
        <v>45118</v>
      </c>
      <c r="C135" s="369" t="s">
        <v>516</v>
      </c>
      <c r="D135" s="393">
        <v>60000</v>
      </c>
      <c r="E135" s="389" t="s">
        <v>911</v>
      </c>
      <c r="F135" s="383" t="s">
        <v>912</v>
      </c>
      <c r="G135" s="372" t="s">
        <v>913</v>
      </c>
      <c r="H135" s="373" t="s">
        <v>188</v>
      </c>
      <c r="I135" s="342"/>
      <c r="J135" s="343"/>
      <c r="K135" s="344"/>
      <c r="L135" s="345"/>
      <c r="M135" s="346"/>
    </row>
    <row r="136" spans="1:13" ht="25.5">
      <c r="A136" s="335">
        <v>128</v>
      </c>
      <c r="B136" s="380">
        <v>45118</v>
      </c>
      <c r="C136" s="369" t="s">
        <v>516</v>
      </c>
      <c r="D136" s="393">
        <v>30000</v>
      </c>
      <c r="E136" s="389" t="s">
        <v>914</v>
      </c>
      <c r="F136" s="383" t="s">
        <v>915</v>
      </c>
      <c r="G136" s="372" t="s">
        <v>916</v>
      </c>
      <c r="H136" s="373" t="s">
        <v>188</v>
      </c>
      <c r="I136" s="342"/>
      <c r="J136" s="343"/>
      <c r="K136" s="344"/>
      <c r="L136" s="345"/>
      <c r="M136" s="346"/>
    </row>
    <row r="137" spans="1:13" ht="25.5">
      <c r="A137" s="335">
        <v>129</v>
      </c>
      <c r="B137" s="380">
        <v>45118</v>
      </c>
      <c r="C137" s="369" t="s">
        <v>516</v>
      </c>
      <c r="D137" s="393">
        <v>60000</v>
      </c>
      <c r="E137" s="389" t="s">
        <v>917</v>
      </c>
      <c r="F137" s="383" t="s">
        <v>918</v>
      </c>
      <c r="G137" s="372" t="s">
        <v>919</v>
      </c>
      <c r="H137" s="373" t="s">
        <v>188</v>
      </c>
      <c r="I137" s="342"/>
      <c r="J137" s="343"/>
      <c r="K137" s="344"/>
      <c r="L137" s="345"/>
      <c r="M137" s="346"/>
    </row>
    <row r="138" spans="1:13" ht="25.5">
      <c r="A138" s="335">
        <v>130</v>
      </c>
      <c r="B138" s="380">
        <v>45118</v>
      </c>
      <c r="C138" s="369" t="s">
        <v>516</v>
      </c>
      <c r="D138" s="393">
        <v>10000</v>
      </c>
      <c r="E138" s="381" t="s">
        <v>920</v>
      </c>
      <c r="F138" s="391" t="s">
        <v>921</v>
      </c>
      <c r="G138" s="372" t="s">
        <v>922</v>
      </c>
      <c r="H138" s="373" t="s">
        <v>188</v>
      </c>
      <c r="I138" s="342"/>
      <c r="J138" s="343"/>
      <c r="K138" s="344"/>
      <c r="L138" s="345"/>
      <c r="M138" s="346"/>
    </row>
    <row r="139" spans="1:13" ht="25.5">
      <c r="A139" s="335">
        <v>131</v>
      </c>
      <c r="B139" s="380">
        <v>45118</v>
      </c>
      <c r="C139" s="369" t="s">
        <v>516</v>
      </c>
      <c r="D139" s="393">
        <v>60000</v>
      </c>
      <c r="E139" s="389" t="s">
        <v>923</v>
      </c>
      <c r="F139" s="383" t="s">
        <v>924</v>
      </c>
      <c r="G139" s="372" t="s">
        <v>925</v>
      </c>
      <c r="H139" s="373" t="s">
        <v>188</v>
      </c>
      <c r="I139" s="342"/>
      <c r="J139" s="343"/>
      <c r="K139" s="344"/>
      <c r="L139" s="345"/>
      <c r="M139" s="346"/>
    </row>
    <row r="140" spans="1:13" ht="25.5">
      <c r="A140" s="335">
        <v>132</v>
      </c>
      <c r="B140" s="380">
        <v>45118</v>
      </c>
      <c r="C140" s="369" t="s">
        <v>516</v>
      </c>
      <c r="D140" s="394">
        <v>10000</v>
      </c>
      <c r="E140" s="389" t="s">
        <v>926</v>
      </c>
      <c r="F140" s="383" t="s">
        <v>927</v>
      </c>
      <c r="G140" s="395" t="s">
        <v>928</v>
      </c>
      <c r="H140" s="373" t="s">
        <v>188</v>
      </c>
      <c r="I140" s="342"/>
      <c r="J140" s="343"/>
      <c r="K140" s="344"/>
      <c r="L140" s="345"/>
      <c r="M140" s="346"/>
    </row>
    <row r="141" spans="1:13" ht="25.5">
      <c r="A141" s="335">
        <v>133</v>
      </c>
      <c r="B141" s="380">
        <v>45118</v>
      </c>
      <c r="C141" s="369" t="s">
        <v>516</v>
      </c>
      <c r="D141" s="394">
        <v>30000</v>
      </c>
      <c r="E141" s="389" t="s">
        <v>929</v>
      </c>
      <c r="F141" s="383" t="s">
        <v>930</v>
      </c>
      <c r="G141" s="395" t="s">
        <v>931</v>
      </c>
      <c r="H141" s="373" t="s">
        <v>189</v>
      </c>
      <c r="I141" s="342"/>
      <c r="J141" s="343"/>
      <c r="K141" s="344"/>
      <c r="L141" s="345"/>
      <c r="M141" s="346"/>
    </row>
    <row r="142" spans="1:13" ht="25.5">
      <c r="A142" s="335">
        <v>134</v>
      </c>
      <c r="B142" s="380">
        <v>45149</v>
      </c>
      <c r="C142" s="369" t="s">
        <v>516</v>
      </c>
      <c r="D142" s="394">
        <v>40000</v>
      </c>
      <c r="E142" s="389" t="s">
        <v>517</v>
      </c>
      <c r="F142" s="383" t="s">
        <v>932</v>
      </c>
      <c r="G142" s="395" t="s">
        <v>933</v>
      </c>
      <c r="H142" s="373" t="s">
        <v>188</v>
      </c>
      <c r="I142" s="342"/>
      <c r="J142" s="343"/>
      <c r="K142" s="344"/>
      <c r="L142" s="345"/>
      <c r="M142" s="346"/>
    </row>
    <row r="143" spans="1:13" ht="25.5">
      <c r="A143" s="335">
        <v>135</v>
      </c>
      <c r="B143" s="380">
        <v>45149</v>
      </c>
      <c r="C143" s="369" t="s">
        <v>516</v>
      </c>
      <c r="D143" s="394">
        <v>35000</v>
      </c>
      <c r="E143" s="389" t="s">
        <v>934</v>
      </c>
      <c r="F143" s="383" t="s">
        <v>935</v>
      </c>
      <c r="G143" s="395" t="s">
        <v>936</v>
      </c>
      <c r="H143" s="373" t="s">
        <v>188</v>
      </c>
      <c r="I143" s="342"/>
      <c r="J143" s="343"/>
      <c r="K143" s="344"/>
      <c r="L143" s="345"/>
      <c r="M143" s="346"/>
    </row>
    <row r="144" spans="1:13" ht="25.5">
      <c r="A144" s="335">
        <v>136</v>
      </c>
      <c r="B144" s="380">
        <v>45149</v>
      </c>
      <c r="C144" s="369" t="s">
        <v>516</v>
      </c>
      <c r="D144" s="394">
        <v>40000</v>
      </c>
      <c r="E144" s="389" t="s">
        <v>937</v>
      </c>
      <c r="F144" s="383" t="s">
        <v>938</v>
      </c>
      <c r="G144" s="395" t="s">
        <v>939</v>
      </c>
      <c r="H144" s="373" t="s">
        <v>188</v>
      </c>
      <c r="I144" s="342"/>
      <c r="J144" s="343"/>
      <c r="K144" s="344"/>
      <c r="L144" s="345"/>
      <c r="M144" s="346"/>
    </row>
    <row r="145" spans="1:13" ht="25.5">
      <c r="A145" s="335">
        <v>137</v>
      </c>
      <c r="B145" s="380">
        <v>45149</v>
      </c>
      <c r="C145" s="369" t="s">
        <v>516</v>
      </c>
      <c r="D145" s="394">
        <v>40000</v>
      </c>
      <c r="E145" s="389" t="s">
        <v>940</v>
      </c>
      <c r="F145" s="383" t="s">
        <v>941</v>
      </c>
      <c r="G145" s="395" t="s">
        <v>942</v>
      </c>
      <c r="H145" s="373" t="s">
        <v>188</v>
      </c>
      <c r="I145" s="342"/>
      <c r="J145" s="343"/>
      <c r="K145" s="344"/>
      <c r="L145" s="345"/>
      <c r="M145" s="346"/>
    </row>
    <row r="146" spans="1:13" ht="25.5">
      <c r="A146" s="335">
        <v>138</v>
      </c>
      <c r="B146" s="380">
        <v>45149</v>
      </c>
      <c r="C146" s="369" t="s">
        <v>516</v>
      </c>
      <c r="D146" s="394">
        <v>50000</v>
      </c>
      <c r="E146" s="389" t="s">
        <v>943</v>
      </c>
      <c r="F146" s="383" t="s">
        <v>944</v>
      </c>
      <c r="G146" s="395" t="s">
        <v>945</v>
      </c>
      <c r="H146" s="373" t="s">
        <v>188</v>
      </c>
      <c r="I146" s="342"/>
      <c r="J146" s="343"/>
      <c r="K146" s="344"/>
      <c r="L146" s="345"/>
      <c r="M146" s="346"/>
    </row>
    <row r="147" spans="1:13" ht="25.5">
      <c r="A147" s="335">
        <v>139</v>
      </c>
      <c r="B147" s="380">
        <v>45180</v>
      </c>
      <c r="C147" s="369" t="s">
        <v>516</v>
      </c>
      <c r="D147" s="394">
        <v>20000</v>
      </c>
      <c r="E147" s="389" t="s">
        <v>946</v>
      </c>
      <c r="F147" s="383" t="s">
        <v>947</v>
      </c>
      <c r="G147" s="395" t="s">
        <v>948</v>
      </c>
      <c r="H147" s="373" t="s">
        <v>189</v>
      </c>
      <c r="I147" s="342"/>
      <c r="J147" s="343"/>
      <c r="K147" s="344"/>
      <c r="L147" s="345"/>
      <c r="M147" s="346"/>
    </row>
    <row r="148" spans="1:13" ht="25.5">
      <c r="A148" s="335">
        <v>140</v>
      </c>
      <c r="B148" s="380">
        <v>45180</v>
      </c>
      <c r="C148" s="369" t="s">
        <v>516</v>
      </c>
      <c r="D148" s="394">
        <v>60000</v>
      </c>
      <c r="E148" s="389" t="s">
        <v>949</v>
      </c>
      <c r="F148" s="383" t="s">
        <v>950</v>
      </c>
      <c r="G148" s="395" t="s">
        <v>951</v>
      </c>
      <c r="H148" s="373" t="s">
        <v>188</v>
      </c>
      <c r="I148" s="342"/>
      <c r="J148" s="343"/>
      <c r="K148" s="344"/>
      <c r="L148" s="345"/>
      <c r="M148" s="346"/>
    </row>
    <row r="149" spans="1:13" ht="25.5">
      <c r="A149" s="335">
        <v>141</v>
      </c>
      <c r="B149" s="380">
        <v>45180</v>
      </c>
      <c r="C149" s="369" t="s">
        <v>516</v>
      </c>
      <c r="D149" s="394">
        <v>25000</v>
      </c>
      <c r="E149" s="389" t="s">
        <v>952</v>
      </c>
      <c r="F149" s="383" t="s">
        <v>953</v>
      </c>
      <c r="G149" s="395" t="s">
        <v>954</v>
      </c>
      <c r="H149" s="373" t="s">
        <v>188</v>
      </c>
      <c r="I149" s="342"/>
      <c r="J149" s="343"/>
      <c r="K149" s="344"/>
      <c r="L149" s="345"/>
      <c r="M149" s="346"/>
    </row>
    <row r="150" spans="1:13" ht="25.5">
      <c r="A150" s="335">
        <v>142</v>
      </c>
      <c r="B150" s="380">
        <v>45180</v>
      </c>
      <c r="C150" s="369" t="s">
        <v>516</v>
      </c>
      <c r="D150" s="394">
        <v>30000</v>
      </c>
      <c r="E150" s="389" t="s">
        <v>955</v>
      </c>
      <c r="F150" s="383" t="s">
        <v>956</v>
      </c>
      <c r="G150" s="395" t="s">
        <v>957</v>
      </c>
      <c r="H150" s="373" t="s">
        <v>188</v>
      </c>
      <c r="I150" s="342"/>
      <c r="J150" s="343"/>
      <c r="K150" s="344"/>
      <c r="L150" s="345"/>
      <c r="M150" s="346"/>
    </row>
    <row r="151" spans="1:13" ht="25.5">
      <c r="A151" s="335">
        <v>143</v>
      </c>
      <c r="B151" s="380">
        <v>45180</v>
      </c>
      <c r="C151" s="369" t="s">
        <v>516</v>
      </c>
      <c r="D151" s="394">
        <v>50000</v>
      </c>
      <c r="E151" s="389" t="s">
        <v>958</v>
      </c>
      <c r="F151" s="383" t="s">
        <v>959</v>
      </c>
      <c r="G151" s="395" t="s">
        <v>960</v>
      </c>
      <c r="H151" s="373" t="s">
        <v>188</v>
      </c>
      <c r="I151" s="342"/>
      <c r="J151" s="343"/>
      <c r="K151" s="344"/>
      <c r="L151" s="345"/>
      <c r="M151" s="346"/>
    </row>
    <row r="152" spans="1:13" ht="25.5">
      <c r="A152" s="335">
        <v>144</v>
      </c>
      <c r="B152" s="380">
        <v>45180</v>
      </c>
      <c r="C152" s="369" t="s">
        <v>516</v>
      </c>
      <c r="D152" s="394">
        <v>15000</v>
      </c>
      <c r="E152" s="389" t="s">
        <v>961</v>
      </c>
      <c r="F152" s="383" t="s">
        <v>962</v>
      </c>
      <c r="G152" s="395" t="s">
        <v>963</v>
      </c>
      <c r="H152" s="373" t="s">
        <v>188</v>
      </c>
      <c r="I152" s="342"/>
      <c r="J152" s="343"/>
      <c r="K152" s="344"/>
      <c r="L152" s="345"/>
      <c r="M152" s="346"/>
    </row>
    <row r="153" spans="1:13" ht="25.5">
      <c r="A153" s="335">
        <v>145</v>
      </c>
      <c r="B153" s="380">
        <v>45180</v>
      </c>
      <c r="C153" s="369" t="s">
        <v>516</v>
      </c>
      <c r="D153" s="394">
        <v>40000</v>
      </c>
      <c r="E153" s="389" t="s">
        <v>964</v>
      </c>
      <c r="F153" s="383" t="s">
        <v>965</v>
      </c>
      <c r="G153" s="395" t="s">
        <v>966</v>
      </c>
      <c r="H153" s="373" t="s">
        <v>188</v>
      </c>
      <c r="I153" s="342"/>
      <c r="J153" s="343"/>
      <c r="K153" s="344"/>
      <c r="L153" s="345"/>
      <c r="M153" s="346"/>
    </row>
    <row r="154" spans="1:13" ht="25.5">
      <c r="A154" s="335">
        <v>146</v>
      </c>
      <c r="B154" s="380">
        <v>45180</v>
      </c>
      <c r="C154" s="369" t="s">
        <v>516</v>
      </c>
      <c r="D154" s="394">
        <v>60000</v>
      </c>
      <c r="E154" s="389" t="s">
        <v>967</v>
      </c>
      <c r="F154" s="383" t="s">
        <v>968</v>
      </c>
      <c r="G154" s="395" t="s">
        <v>969</v>
      </c>
      <c r="H154" s="373" t="s">
        <v>188</v>
      </c>
      <c r="I154" s="342"/>
      <c r="J154" s="343"/>
      <c r="K154" s="344"/>
      <c r="L154" s="345"/>
      <c r="M154" s="346"/>
    </row>
    <row r="155" spans="1:13" ht="25.5">
      <c r="A155" s="335">
        <v>147</v>
      </c>
      <c r="B155" s="380">
        <v>45210</v>
      </c>
      <c r="C155" s="369" t="s">
        <v>516</v>
      </c>
      <c r="D155" s="394">
        <v>60000</v>
      </c>
      <c r="E155" s="389" t="s">
        <v>970</v>
      </c>
      <c r="F155" s="383" t="s">
        <v>971</v>
      </c>
      <c r="G155" s="395" t="s">
        <v>972</v>
      </c>
      <c r="H155" s="373" t="s">
        <v>188</v>
      </c>
      <c r="I155" s="342"/>
      <c r="J155" s="343"/>
      <c r="K155" s="344"/>
      <c r="L155" s="345"/>
      <c r="M155" s="346"/>
    </row>
    <row r="156" spans="1:13" ht="25.5">
      <c r="A156" s="335">
        <v>148</v>
      </c>
      <c r="B156" s="380">
        <v>45210</v>
      </c>
      <c r="C156" s="369" t="s">
        <v>516</v>
      </c>
      <c r="D156" s="394">
        <v>60000</v>
      </c>
      <c r="E156" s="389" t="s">
        <v>973</v>
      </c>
      <c r="F156" s="383" t="s">
        <v>974</v>
      </c>
      <c r="G156" s="395" t="s">
        <v>975</v>
      </c>
      <c r="H156" s="373" t="s">
        <v>188</v>
      </c>
      <c r="I156" s="342"/>
      <c r="J156" s="343"/>
      <c r="K156" s="344"/>
      <c r="L156" s="345"/>
      <c r="M156" s="346"/>
    </row>
    <row r="157" spans="1:13" ht="25.5">
      <c r="A157" s="335">
        <v>149</v>
      </c>
      <c r="B157" s="380">
        <v>45210</v>
      </c>
      <c r="C157" s="369" t="s">
        <v>516</v>
      </c>
      <c r="D157" s="394">
        <v>10000</v>
      </c>
      <c r="E157" s="389" t="s">
        <v>976</v>
      </c>
      <c r="F157" s="383" t="s">
        <v>977</v>
      </c>
      <c r="G157" s="395" t="s">
        <v>978</v>
      </c>
      <c r="H157" s="373" t="s">
        <v>188</v>
      </c>
      <c r="I157" s="342"/>
      <c r="J157" s="343"/>
      <c r="K157" s="344"/>
      <c r="L157" s="345"/>
      <c r="M157" s="346"/>
    </row>
    <row r="158" spans="1:13" ht="25.5">
      <c r="A158" s="335">
        <v>150</v>
      </c>
      <c r="B158" s="380">
        <v>45210</v>
      </c>
      <c r="C158" s="369" t="s">
        <v>516</v>
      </c>
      <c r="D158" s="394">
        <v>60000</v>
      </c>
      <c r="E158" s="389" t="s">
        <v>979</v>
      </c>
      <c r="F158" s="383" t="s">
        <v>980</v>
      </c>
      <c r="G158" s="395" t="s">
        <v>981</v>
      </c>
      <c r="H158" s="373" t="s">
        <v>188</v>
      </c>
      <c r="I158" s="342"/>
      <c r="J158" s="343"/>
      <c r="K158" s="344"/>
      <c r="L158" s="345"/>
      <c r="M158" s="346"/>
    </row>
    <row r="159" spans="1:13" ht="25.5">
      <c r="A159" s="335">
        <v>151</v>
      </c>
      <c r="B159" s="380">
        <v>45210</v>
      </c>
      <c r="C159" s="369" t="s">
        <v>516</v>
      </c>
      <c r="D159" s="394">
        <v>20000</v>
      </c>
      <c r="E159" s="389" t="s">
        <v>982</v>
      </c>
      <c r="F159" s="383" t="s">
        <v>983</v>
      </c>
      <c r="G159" s="395" t="s">
        <v>984</v>
      </c>
      <c r="H159" s="373" t="s">
        <v>188</v>
      </c>
      <c r="I159" s="342"/>
      <c r="J159" s="343"/>
      <c r="K159" s="344"/>
      <c r="L159" s="345"/>
      <c r="M159" s="346"/>
    </row>
    <row r="160" spans="1:13" ht="25.5">
      <c r="A160" s="335">
        <v>152</v>
      </c>
      <c r="B160" s="392" t="s">
        <v>985</v>
      </c>
      <c r="C160" s="369" t="s">
        <v>516</v>
      </c>
      <c r="D160" s="394">
        <v>10000</v>
      </c>
      <c r="E160" s="389" t="s">
        <v>986</v>
      </c>
      <c r="F160" s="383" t="s">
        <v>987</v>
      </c>
      <c r="G160" s="395" t="s">
        <v>988</v>
      </c>
      <c r="H160" s="373" t="s">
        <v>188</v>
      </c>
      <c r="I160" s="342"/>
      <c r="J160" s="343"/>
      <c r="K160" s="344"/>
      <c r="L160" s="345"/>
      <c r="M160" s="346"/>
    </row>
    <row r="161" spans="1:13" ht="25.5">
      <c r="A161" s="335">
        <v>153</v>
      </c>
      <c r="B161" s="392" t="s">
        <v>985</v>
      </c>
      <c r="C161" s="369" t="s">
        <v>516</v>
      </c>
      <c r="D161" s="394">
        <v>60000</v>
      </c>
      <c r="E161" s="389" t="s">
        <v>989</v>
      </c>
      <c r="F161" s="383" t="s">
        <v>990</v>
      </c>
      <c r="G161" s="395" t="s">
        <v>991</v>
      </c>
      <c r="H161" s="373" t="s">
        <v>188</v>
      </c>
      <c r="I161" s="342"/>
      <c r="J161" s="343"/>
      <c r="K161" s="344"/>
      <c r="L161" s="345"/>
      <c r="M161" s="346"/>
    </row>
    <row r="162" spans="1:13" ht="25.5">
      <c r="A162" s="335">
        <v>154</v>
      </c>
      <c r="B162" s="392" t="s">
        <v>992</v>
      </c>
      <c r="C162" s="369" t="s">
        <v>516</v>
      </c>
      <c r="D162" s="394">
        <v>60000</v>
      </c>
      <c r="E162" s="389" t="s">
        <v>993</v>
      </c>
      <c r="F162" s="383" t="s">
        <v>994</v>
      </c>
      <c r="G162" s="395" t="s">
        <v>995</v>
      </c>
      <c r="H162" s="373" t="s">
        <v>188</v>
      </c>
      <c r="I162" s="342"/>
      <c r="J162" s="343"/>
      <c r="K162" s="344"/>
      <c r="L162" s="345"/>
      <c r="M162" s="346"/>
    </row>
    <row r="163" spans="1:13" ht="25.5">
      <c r="A163" s="335">
        <v>155</v>
      </c>
      <c r="B163" s="392" t="s">
        <v>992</v>
      </c>
      <c r="C163" s="369" t="s">
        <v>516</v>
      </c>
      <c r="D163" s="394">
        <v>10000</v>
      </c>
      <c r="E163" s="389" t="s">
        <v>996</v>
      </c>
      <c r="F163" s="383" t="s">
        <v>997</v>
      </c>
      <c r="G163" s="395" t="s">
        <v>998</v>
      </c>
      <c r="H163" s="373" t="s">
        <v>188</v>
      </c>
      <c r="I163" s="342"/>
      <c r="J163" s="343"/>
      <c r="K163" s="344"/>
      <c r="L163" s="345"/>
      <c r="M163" s="346"/>
    </row>
    <row r="164" spans="1:13" ht="25.5">
      <c r="A164" s="335">
        <v>156</v>
      </c>
      <c r="B164" s="392" t="s">
        <v>992</v>
      </c>
      <c r="C164" s="369" t="s">
        <v>516</v>
      </c>
      <c r="D164" s="394">
        <v>10000</v>
      </c>
      <c r="E164" s="389" t="s">
        <v>999</v>
      </c>
      <c r="F164" s="383" t="s">
        <v>1000</v>
      </c>
      <c r="G164" s="395" t="s">
        <v>1001</v>
      </c>
      <c r="H164" s="373" t="s">
        <v>188</v>
      </c>
      <c r="I164" s="342"/>
      <c r="J164" s="343"/>
      <c r="K164" s="344"/>
      <c r="L164" s="345"/>
      <c r="M164" s="346"/>
    </row>
    <row r="165" spans="1:13" ht="25.5">
      <c r="A165" s="335">
        <v>157</v>
      </c>
      <c r="B165" s="392" t="s">
        <v>1002</v>
      </c>
      <c r="C165" s="369" t="s">
        <v>516</v>
      </c>
      <c r="D165" s="394">
        <v>15000</v>
      </c>
      <c r="E165" s="389" t="s">
        <v>1003</v>
      </c>
      <c r="F165" s="383" t="s">
        <v>1004</v>
      </c>
      <c r="G165" s="395" t="s">
        <v>1005</v>
      </c>
      <c r="H165" s="373" t="s">
        <v>188</v>
      </c>
      <c r="I165" s="342"/>
      <c r="J165" s="343"/>
      <c r="K165" s="344"/>
      <c r="L165" s="345"/>
      <c r="M165" s="346"/>
    </row>
    <row r="166" spans="1:13" ht="25.5">
      <c r="A166" s="335">
        <v>158</v>
      </c>
      <c r="B166" s="392" t="s">
        <v>1002</v>
      </c>
      <c r="C166" s="369" t="s">
        <v>516</v>
      </c>
      <c r="D166" s="394">
        <v>60000</v>
      </c>
      <c r="E166" s="389" t="s">
        <v>1006</v>
      </c>
      <c r="F166" s="383" t="s">
        <v>1007</v>
      </c>
      <c r="G166" s="395" t="s">
        <v>1008</v>
      </c>
      <c r="H166" s="373" t="s">
        <v>188</v>
      </c>
      <c r="I166" s="342"/>
      <c r="J166" s="343"/>
      <c r="K166" s="344"/>
      <c r="L166" s="345"/>
      <c r="M166" s="346"/>
    </row>
    <row r="167" spans="1:13" ht="25.5">
      <c r="A167" s="335">
        <v>159</v>
      </c>
      <c r="B167" s="392" t="s">
        <v>1002</v>
      </c>
      <c r="C167" s="369" t="s">
        <v>516</v>
      </c>
      <c r="D167" s="394">
        <v>20000</v>
      </c>
      <c r="E167" s="389" t="s">
        <v>1009</v>
      </c>
      <c r="F167" s="383" t="s">
        <v>1010</v>
      </c>
      <c r="G167" s="395" t="s">
        <v>1011</v>
      </c>
      <c r="H167" s="373" t="s">
        <v>188</v>
      </c>
      <c r="I167" s="342"/>
      <c r="J167" s="343"/>
      <c r="K167" s="344"/>
      <c r="L167" s="345"/>
      <c r="M167" s="346"/>
    </row>
    <row r="168" spans="1:13" ht="25.5">
      <c r="A168" s="335">
        <v>160</v>
      </c>
      <c r="B168" s="392" t="s">
        <v>1002</v>
      </c>
      <c r="C168" s="369" t="s">
        <v>516</v>
      </c>
      <c r="D168" s="394">
        <v>60000</v>
      </c>
      <c r="E168" s="389" t="s">
        <v>1012</v>
      </c>
      <c r="F168" s="383" t="s">
        <v>1013</v>
      </c>
      <c r="G168" s="395" t="s">
        <v>1014</v>
      </c>
      <c r="H168" s="373" t="s">
        <v>188</v>
      </c>
      <c r="I168" s="342"/>
      <c r="J168" s="343"/>
      <c r="K168" s="344"/>
      <c r="L168" s="345"/>
      <c r="M168" s="346"/>
    </row>
    <row r="169" spans="1:13" ht="25.5">
      <c r="A169" s="335">
        <v>161</v>
      </c>
      <c r="B169" s="392" t="s">
        <v>1002</v>
      </c>
      <c r="C169" s="369" t="s">
        <v>516</v>
      </c>
      <c r="D169" s="394">
        <v>60000</v>
      </c>
      <c r="E169" s="389" t="s">
        <v>1015</v>
      </c>
      <c r="F169" s="383" t="s">
        <v>1016</v>
      </c>
      <c r="G169" s="395" t="s">
        <v>1017</v>
      </c>
      <c r="H169" s="373" t="s">
        <v>188</v>
      </c>
      <c r="I169" s="342"/>
      <c r="J169" s="343"/>
      <c r="K169" s="344"/>
      <c r="L169" s="345"/>
      <c r="M169" s="346"/>
    </row>
    <row r="170" spans="1:13" ht="25.5">
      <c r="A170" s="335">
        <v>162</v>
      </c>
      <c r="B170" s="392" t="s">
        <v>1002</v>
      </c>
      <c r="C170" s="369" t="s">
        <v>516</v>
      </c>
      <c r="D170" s="394">
        <v>50000</v>
      </c>
      <c r="E170" s="389" t="s">
        <v>1018</v>
      </c>
      <c r="F170" s="383" t="s">
        <v>1019</v>
      </c>
      <c r="G170" s="395" t="s">
        <v>1020</v>
      </c>
      <c r="H170" s="373" t="s">
        <v>188</v>
      </c>
      <c r="I170" s="342"/>
      <c r="J170" s="343"/>
      <c r="K170" s="344"/>
      <c r="L170" s="345"/>
      <c r="M170" s="346"/>
    </row>
    <row r="171" spans="1:13" ht="25.5">
      <c r="A171" s="335">
        <v>163</v>
      </c>
      <c r="B171" s="392" t="s">
        <v>1002</v>
      </c>
      <c r="C171" s="369" t="s">
        <v>516</v>
      </c>
      <c r="D171" s="394">
        <v>8000</v>
      </c>
      <c r="E171" s="389" t="s">
        <v>1021</v>
      </c>
      <c r="F171" s="383" t="s">
        <v>1022</v>
      </c>
      <c r="G171" s="395" t="s">
        <v>1023</v>
      </c>
      <c r="H171" s="373" t="s">
        <v>188</v>
      </c>
      <c r="I171" s="342"/>
      <c r="J171" s="343"/>
      <c r="K171" s="344"/>
      <c r="L171" s="345"/>
      <c r="M171" s="346"/>
    </row>
    <row r="172" spans="1:13" ht="25.5">
      <c r="A172" s="335">
        <v>164</v>
      </c>
      <c r="B172" s="392" t="s">
        <v>1002</v>
      </c>
      <c r="C172" s="369" t="s">
        <v>516</v>
      </c>
      <c r="D172" s="394">
        <v>20000</v>
      </c>
      <c r="E172" s="389" t="s">
        <v>1024</v>
      </c>
      <c r="F172" s="383" t="s">
        <v>1025</v>
      </c>
      <c r="G172" s="395" t="s">
        <v>1026</v>
      </c>
      <c r="H172" s="373" t="s">
        <v>188</v>
      </c>
      <c r="I172" s="342"/>
      <c r="J172" s="343"/>
      <c r="K172" s="344"/>
      <c r="L172" s="345"/>
      <c r="M172" s="346"/>
    </row>
    <row r="173" spans="1:13" ht="25.5">
      <c r="A173" s="335">
        <v>165</v>
      </c>
      <c r="B173" s="392" t="s">
        <v>1002</v>
      </c>
      <c r="C173" s="369" t="s">
        <v>516</v>
      </c>
      <c r="D173" s="394">
        <v>55000</v>
      </c>
      <c r="E173" s="389" t="s">
        <v>1027</v>
      </c>
      <c r="F173" s="383" t="s">
        <v>1028</v>
      </c>
      <c r="G173" s="395" t="s">
        <v>1029</v>
      </c>
      <c r="H173" s="373" t="s">
        <v>188</v>
      </c>
      <c r="I173" s="342"/>
      <c r="J173" s="343"/>
      <c r="K173" s="344"/>
      <c r="L173" s="345"/>
      <c r="M173" s="346"/>
    </row>
    <row r="174" spans="1:13" ht="25.5">
      <c r="A174" s="335">
        <v>166</v>
      </c>
      <c r="B174" s="392" t="s">
        <v>1002</v>
      </c>
      <c r="C174" s="369" t="s">
        <v>516</v>
      </c>
      <c r="D174" s="394">
        <v>15000</v>
      </c>
      <c r="E174" s="389" t="s">
        <v>1030</v>
      </c>
      <c r="F174" s="383" t="s">
        <v>1031</v>
      </c>
      <c r="G174" s="395" t="s">
        <v>1032</v>
      </c>
      <c r="H174" s="373" t="s">
        <v>188</v>
      </c>
      <c r="I174" s="342"/>
      <c r="J174" s="343"/>
      <c r="K174" s="344"/>
      <c r="L174" s="345"/>
      <c r="M174" s="346"/>
    </row>
    <row r="175" spans="1:13" ht="25.5">
      <c r="A175" s="335">
        <v>167</v>
      </c>
      <c r="B175" s="392" t="s">
        <v>1002</v>
      </c>
      <c r="C175" s="369" t="s">
        <v>516</v>
      </c>
      <c r="D175" s="394">
        <v>40000</v>
      </c>
      <c r="E175" s="389" t="s">
        <v>1033</v>
      </c>
      <c r="F175" s="383" t="s">
        <v>1034</v>
      </c>
      <c r="G175" s="395" t="s">
        <v>1035</v>
      </c>
      <c r="H175" s="373" t="s">
        <v>188</v>
      </c>
      <c r="I175" s="342"/>
      <c r="J175" s="343"/>
      <c r="K175" s="344"/>
      <c r="L175" s="345"/>
      <c r="M175" s="346"/>
    </row>
    <row r="176" spans="1:13" ht="25.5">
      <c r="A176" s="335">
        <v>168</v>
      </c>
      <c r="B176" s="392" t="s">
        <v>1002</v>
      </c>
      <c r="C176" s="369" t="s">
        <v>516</v>
      </c>
      <c r="D176" s="394">
        <v>15000</v>
      </c>
      <c r="E176" s="389" t="s">
        <v>1036</v>
      </c>
      <c r="F176" s="383" t="s">
        <v>1037</v>
      </c>
      <c r="G176" s="395" t="s">
        <v>1038</v>
      </c>
      <c r="H176" s="373" t="s">
        <v>188</v>
      </c>
      <c r="I176" s="342"/>
      <c r="J176" s="343"/>
      <c r="K176" s="344"/>
      <c r="L176" s="345"/>
      <c r="M176" s="346"/>
    </row>
    <row r="177" spans="1:13" ht="25.5">
      <c r="A177" s="335">
        <v>169</v>
      </c>
      <c r="B177" s="392" t="s">
        <v>1002</v>
      </c>
      <c r="C177" s="369" t="s">
        <v>516</v>
      </c>
      <c r="D177" s="394">
        <v>8000</v>
      </c>
      <c r="E177" s="389" t="s">
        <v>1039</v>
      </c>
      <c r="F177" s="383" t="s">
        <v>1040</v>
      </c>
      <c r="G177" s="395" t="s">
        <v>1041</v>
      </c>
      <c r="H177" s="373" t="s">
        <v>188</v>
      </c>
      <c r="I177" s="342"/>
      <c r="J177" s="343"/>
      <c r="K177" s="344"/>
      <c r="L177" s="345"/>
      <c r="M177" s="346"/>
    </row>
    <row r="178" spans="1:13" ht="25.5">
      <c r="A178" s="335">
        <v>170</v>
      </c>
      <c r="B178" s="392" t="s">
        <v>1002</v>
      </c>
      <c r="C178" s="369" t="s">
        <v>516</v>
      </c>
      <c r="D178" s="394">
        <v>50000</v>
      </c>
      <c r="E178" s="389" t="s">
        <v>1042</v>
      </c>
      <c r="F178" s="383" t="s">
        <v>1043</v>
      </c>
      <c r="G178" s="395" t="s">
        <v>1044</v>
      </c>
      <c r="H178" s="373" t="s">
        <v>188</v>
      </c>
      <c r="I178" s="342"/>
      <c r="J178" s="343"/>
      <c r="K178" s="344"/>
      <c r="L178" s="345"/>
      <c r="M178" s="346"/>
    </row>
    <row r="179" spans="1:13" ht="25.5">
      <c r="A179" s="335">
        <v>171</v>
      </c>
      <c r="B179" s="392" t="s">
        <v>1002</v>
      </c>
      <c r="C179" s="369" t="s">
        <v>516</v>
      </c>
      <c r="D179" s="394">
        <v>30000</v>
      </c>
      <c r="E179" s="389" t="s">
        <v>1045</v>
      </c>
      <c r="F179" s="383" t="s">
        <v>1046</v>
      </c>
      <c r="G179" s="395" t="s">
        <v>1047</v>
      </c>
      <c r="H179" s="373" t="s">
        <v>188</v>
      </c>
      <c r="I179" s="342"/>
      <c r="J179" s="343"/>
      <c r="K179" s="344"/>
      <c r="L179" s="345"/>
      <c r="M179" s="346"/>
    </row>
    <row r="180" spans="1:13" ht="25.5">
      <c r="A180" s="335">
        <v>172</v>
      </c>
      <c r="B180" s="392" t="s">
        <v>1002</v>
      </c>
      <c r="C180" s="369" t="s">
        <v>516</v>
      </c>
      <c r="D180" s="394">
        <v>40000</v>
      </c>
      <c r="E180" s="389" t="s">
        <v>1048</v>
      </c>
      <c r="F180" s="383" t="s">
        <v>1049</v>
      </c>
      <c r="G180" s="395" t="s">
        <v>1050</v>
      </c>
      <c r="H180" s="373" t="s">
        <v>188</v>
      </c>
      <c r="I180" s="342"/>
      <c r="J180" s="343"/>
      <c r="K180" s="344"/>
      <c r="L180" s="345"/>
      <c r="M180" s="346"/>
    </row>
    <row r="181" spans="1:13" ht="25.5">
      <c r="A181" s="335">
        <v>173</v>
      </c>
      <c r="B181" s="392" t="s">
        <v>1002</v>
      </c>
      <c r="C181" s="369" t="s">
        <v>516</v>
      </c>
      <c r="D181" s="394">
        <v>50000</v>
      </c>
      <c r="E181" s="389" t="s">
        <v>1051</v>
      </c>
      <c r="F181" s="383" t="s">
        <v>1052</v>
      </c>
      <c r="G181" s="395" t="s">
        <v>1053</v>
      </c>
      <c r="H181" s="373" t="s">
        <v>188</v>
      </c>
      <c r="I181" s="342"/>
      <c r="J181" s="343"/>
      <c r="K181" s="344"/>
      <c r="L181" s="345"/>
      <c r="M181" s="346"/>
    </row>
    <row r="182" spans="1:13" ht="25.5">
      <c r="A182" s="335">
        <v>174</v>
      </c>
      <c r="B182" s="392" t="s">
        <v>1002</v>
      </c>
      <c r="C182" s="369" t="s">
        <v>516</v>
      </c>
      <c r="D182" s="394">
        <v>60000</v>
      </c>
      <c r="E182" s="389" t="s">
        <v>1054</v>
      </c>
      <c r="F182" s="383" t="s">
        <v>1055</v>
      </c>
      <c r="G182" s="395" t="s">
        <v>1056</v>
      </c>
      <c r="H182" s="373" t="s">
        <v>188</v>
      </c>
      <c r="I182" s="342"/>
      <c r="J182" s="343"/>
      <c r="K182" s="344"/>
      <c r="L182" s="345"/>
      <c r="M182" s="346"/>
    </row>
    <row r="183" spans="1:13" ht="25.5">
      <c r="A183" s="335">
        <v>175</v>
      </c>
      <c r="B183" s="392" t="s">
        <v>1002</v>
      </c>
      <c r="C183" s="369" t="s">
        <v>516</v>
      </c>
      <c r="D183" s="394">
        <v>60000</v>
      </c>
      <c r="E183" s="389" t="s">
        <v>1057</v>
      </c>
      <c r="F183" s="383" t="s">
        <v>1058</v>
      </c>
      <c r="G183" s="395" t="s">
        <v>1059</v>
      </c>
      <c r="H183" s="373" t="s">
        <v>188</v>
      </c>
      <c r="I183" s="342"/>
      <c r="J183" s="343"/>
      <c r="K183" s="344"/>
      <c r="L183" s="345"/>
      <c r="M183" s="346"/>
    </row>
    <row r="184" spans="1:13" ht="25.5">
      <c r="A184" s="335">
        <v>176</v>
      </c>
      <c r="B184" s="392" t="s">
        <v>1002</v>
      </c>
      <c r="C184" s="369" t="s">
        <v>516</v>
      </c>
      <c r="D184" s="394">
        <v>60000</v>
      </c>
      <c r="E184" s="389" t="s">
        <v>1060</v>
      </c>
      <c r="F184" s="383" t="s">
        <v>1061</v>
      </c>
      <c r="G184" s="395" t="s">
        <v>1062</v>
      </c>
      <c r="H184" s="373" t="s">
        <v>188</v>
      </c>
      <c r="I184" s="342"/>
      <c r="J184" s="343"/>
      <c r="K184" s="344"/>
      <c r="L184" s="345"/>
      <c r="M184" s="346"/>
    </row>
    <row r="185" spans="1:13" ht="25.5">
      <c r="A185" s="335">
        <v>177</v>
      </c>
      <c r="B185" s="392" t="s">
        <v>1002</v>
      </c>
      <c r="C185" s="369" t="s">
        <v>516</v>
      </c>
      <c r="D185" s="394">
        <v>60000</v>
      </c>
      <c r="E185" s="389" t="s">
        <v>1063</v>
      </c>
      <c r="F185" s="383" t="s">
        <v>1064</v>
      </c>
      <c r="G185" s="395" t="s">
        <v>1065</v>
      </c>
      <c r="H185" s="373" t="s">
        <v>188</v>
      </c>
      <c r="I185" s="342"/>
      <c r="J185" s="343"/>
      <c r="K185" s="344"/>
      <c r="L185" s="345"/>
      <c r="M185" s="346"/>
    </row>
    <row r="186" spans="1:13" ht="25.5">
      <c r="A186" s="335">
        <v>178</v>
      </c>
      <c r="B186" s="392" t="s">
        <v>1002</v>
      </c>
      <c r="C186" s="369" t="s">
        <v>516</v>
      </c>
      <c r="D186" s="394">
        <v>55000</v>
      </c>
      <c r="E186" s="389" t="s">
        <v>1066</v>
      </c>
      <c r="F186" s="383" t="s">
        <v>1067</v>
      </c>
      <c r="G186" s="395" t="s">
        <v>1068</v>
      </c>
      <c r="H186" s="373" t="s">
        <v>188</v>
      </c>
      <c r="I186" s="342"/>
      <c r="J186" s="343"/>
      <c r="K186" s="344"/>
      <c r="L186" s="345"/>
      <c r="M186" s="346"/>
    </row>
    <row r="187" spans="1:13" ht="25.5">
      <c r="A187" s="335">
        <v>179</v>
      </c>
      <c r="B187" s="392" t="s">
        <v>1069</v>
      </c>
      <c r="C187" s="369" t="s">
        <v>516</v>
      </c>
      <c r="D187" s="394">
        <v>20000</v>
      </c>
      <c r="E187" s="389" t="s">
        <v>1070</v>
      </c>
      <c r="F187" s="383" t="s">
        <v>1071</v>
      </c>
      <c r="G187" s="395" t="s">
        <v>1072</v>
      </c>
      <c r="H187" s="373" t="s">
        <v>188</v>
      </c>
      <c r="I187" s="342"/>
      <c r="J187" s="343"/>
      <c r="K187" s="344"/>
      <c r="L187" s="345"/>
      <c r="M187" s="346"/>
    </row>
    <row r="188" spans="1:13" ht="25.5">
      <c r="A188" s="335">
        <v>180</v>
      </c>
      <c r="B188" s="392" t="s">
        <v>1069</v>
      </c>
      <c r="C188" s="369" t="s">
        <v>516</v>
      </c>
      <c r="D188" s="394">
        <v>40000</v>
      </c>
      <c r="E188" s="389" t="s">
        <v>748</v>
      </c>
      <c r="F188" s="383" t="s">
        <v>1073</v>
      </c>
      <c r="G188" s="395" t="s">
        <v>1074</v>
      </c>
      <c r="H188" s="373" t="s">
        <v>188</v>
      </c>
      <c r="I188" s="342"/>
      <c r="J188" s="343"/>
      <c r="K188" s="344"/>
      <c r="L188" s="345"/>
      <c r="M188" s="346"/>
    </row>
    <row r="189" spans="1:13" ht="25.5">
      <c r="A189" s="335">
        <v>181</v>
      </c>
      <c r="B189" s="392" t="s">
        <v>1069</v>
      </c>
      <c r="C189" s="369" t="s">
        <v>516</v>
      </c>
      <c r="D189" s="394">
        <v>7000</v>
      </c>
      <c r="E189" s="389" t="s">
        <v>1075</v>
      </c>
      <c r="F189" s="383" t="s">
        <v>1076</v>
      </c>
      <c r="G189" s="395" t="s">
        <v>1077</v>
      </c>
      <c r="H189" s="373" t="s">
        <v>188</v>
      </c>
      <c r="I189" s="342"/>
      <c r="J189" s="343"/>
      <c r="K189" s="344"/>
      <c r="L189" s="345"/>
      <c r="M189" s="346"/>
    </row>
    <row r="190" spans="1:13" ht="25.5">
      <c r="A190" s="335">
        <v>182</v>
      </c>
      <c r="B190" s="392" t="s">
        <v>1069</v>
      </c>
      <c r="C190" s="369" t="s">
        <v>516</v>
      </c>
      <c r="D190" s="394">
        <v>60000</v>
      </c>
      <c r="E190" s="389" t="s">
        <v>1078</v>
      </c>
      <c r="F190" s="383" t="s">
        <v>1079</v>
      </c>
      <c r="G190" s="395" t="s">
        <v>1080</v>
      </c>
      <c r="H190" s="373" t="s">
        <v>188</v>
      </c>
      <c r="I190" s="342"/>
      <c r="J190" s="343"/>
      <c r="K190" s="344"/>
      <c r="L190" s="345"/>
      <c r="M190" s="346"/>
    </row>
    <row r="191" spans="1:13" ht="25.5">
      <c r="A191" s="335">
        <v>183</v>
      </c>
      <c r="B191" s="392" t="s">
        <v>1069</v>
      </c>
      <c r="C191" s="369" t="s">
        <v>516</v>
      </c>
      <c r="D191" s="394">
        <v>50000</v>
      </c>
      <c r="E191" s="389" t="s">
        <v>1081</v>
      </c>
      <c r="F191" s="383" t="s">
        <v>1082</v>
      </c>
      <c r="G191" s="395" t="s">
        <v>1083</v>
      </c>
      <c r="H191" s="373" t="s">
        <v>188</v>
      </c>
      <c r="I191" s="342"/>
      <c r="J191" s="343"/>
      <c r="K191" s="344"/>
      <c r="L191" s="345"/>
      <c r="M191" s="346"/>
    </row>
    <row r="192" spans="1:13" ht="25.5">
      <c r="A192" s="335">
        <v>184</v>
      </c>
      <c r="B192" s="392" t="s">
        <v>1069</v>
      </c>
      <c r="C192" s="369" t="s">
        <v>516</v>
      </c>
      <c r="D192" s="394">
        <v>15000</v>
      </c>
      <c r="E192" s="389" t="s">
        <v>1084</v>
      </c>
      <c r="F192" s="383" t="s">
        <v>1085</v>
      </c>
      <c r="G192" s="395" t="s">
        <v>1086</v>
      </c>
      <c r="H192" s="373" t="s">
        <v>188</v>
      </c>
      <c r="I192" s="342"/>
      <c r="J192" s="343"/>
      <c r="K192" s="344"/>
      <c r="L192" s="345"/>
      <c r="M192" s="346"/>
    </row>
    <row r="193" spans="1:13" ht="25.5">
      <c r="A193" s="335">
        <v>185</v>
      </c>
      <c r="B193" s="392" t="s">
        <v>1069</v>
      </c>
      <c r="C193" s="369" t="s">
        <v>516</v>
      </c>
      <c r="D193" s="394">
        <v>35000</v>
      </c>
      <c r="E193" s="389" t="s">
        <v>1087</v>
      </c>
      <c r="F193" s="383" t="s">
        <v>1088</v>
      </c>
      <c r="G193" s="395" t="s">
        <v>1089</v>
      </c>
      <c r="H193" s="373" t="s">
        <v>189</v>
      </c>
      <c r="I193" s="342"/>
      <c r="J193" s="343"/>
      <c r="K193" s="344"/>
      <c r="L193" s="345"/>
      <c r="M193" s="346"/>
    </row>
    <row r="194" spans="1:13" ht="25.5">
      <c r="A194" s="335">
        <v>186</v>
      </c>
      <c r="B194" s="392" t="s">
        <v>1090</v>
      </c>
      <c r="C194" s="369" t="s">
        <v>516</v>
      </c>
      <c r="D194" s="394">
        <v>50000</v>
      </c>
      <c r="E194" s="389" t="s">
        <v>1091</v>
      </c>
      <c r="F194" s="383" t="s">
        <v>1092</v>
      </c>
      <c r="G194" s="395" t="s">
        <v>1093</v>
      </c>
      <c r="H194" s="373" t="s">
        <v>188</v>
      </c>
      <c r="I194" s="342"/>
      <c r="J194" s="343"/>
      <c r="K194" s="344"/>
      <c r="L194" s="345"/>
      <c r="M194" s="346"/>
    </row>
    <row r="195" spans="1:13" ht="25.5">
      <c r="A195" s="335">
        <v>187</v>
      </c>
      <c r="B195" s="392" t="s">
        <v>1090</v>
      </c>
      <c r="C195" s="369" t="s">
        <v>516</v>
      </c>
      <c r="D195" s="394">
        <v>14000</v>
      </c>
      <c r="E195" s="389" t="s">
        <v>1094</v>
      </c>
      <c r="F195" s="383" t="s">
        <v>1095</v>
      </c>
      <c r="G195" s="395" t="s">
        <v>1096</v>
      </c>
      <c r="H195" s="373" t="s">
        <v>188</v>
      </c>
      <c r="I195" s="342"/>
      <c r="J195" s="343"/>
      <c r="K195" s="344"/>
      <c r="L195" s="345"/>
      <c r="M195" s="346"/>
    </row>
    <row r="196" spans="1:13" ht="25.5">
      <c r="A196" s="335">
        <v>188</v>
      </c>
      <c r="B196" s="392" t="s">
        <v>1090</v>
      </c>
      <c r="C196" s="369" t="s">
        <v>516</v>
      </c>
      <c r="D196" s="394">
        <v>14000</v>
      </c>
      <c r="E196" s="389" t="s">
        <v>1097</v>
      </c>
      <c r="F196" s="383" t="s">
        <v>1098</v>
      </c>
      <c r="G196" s="395" t="s">
        <v>1099</v>
      </c>
      <c r="H196" s="373" t="s">
        <v>188</v>
      </c>
      <c r="I196" s="342"/>
      <c r="J196" s="343"/>
      <c r="K196" s="344"/>
      <c r="L196" s="345"/>
      <c r="M196" s="346"/>
    </row>
    <row r="197" spans="1:13" ht="25.5">
      <c r="A197" s="335">
        <v>189</v>
      </c>
      <c r="B197" s="392" t="s">
        <v>1100</v>
      </c>
      <c r="C197" s="369" t="s">
        <v>516</v>
      </c>
      <c r="D197" s="394">
        <v>14000</v>
      </c>
      <c r="E197" s="389" t="s">
        <v>1101</v>
      </c>
      <c r="F197" s="383" t="s">
        <v>1102</v>
      </c>
      <c r="G197" s="395" t="s">
        <v>1103</v>
      </c>
      <c r="H197" s="373" t="s">
        <v>188</v>
      </c>
      <c r="I197" s="342"/>
      <c r="J197" s="343"/>
      <c r="K197" s="344"/>
      <c r="L197" s="345"/>
      <c r="M197" s="346"/>
    </row>
    <row r="198" spans="1:13" ht="25.5">
      <c r="A198" s="335">
        <v>190</v>
      </c>
      <c r="B198" s="392" t="s">
        <v>1104</v>
      </c>
      <c r="C198" s="369" t="s">
        <v>516</v>
      </c>
      <c r="D198" s="394">
        <v>14000</v>
      </c>
      <c r="E198" s="389" t="s">
        <v>1105</v>
      </c>
      <c r="F198" s="383" t="s">
        <v>1106</v>
      </c>
      <c r="G198" s="395" t="s">
        <v>1107</v>
      </c>
      <c r="H198" s="373" t="s">
        <v>188</v>
      </c>
      <c r="I198" s="342"/>
      <c r="J198" s="343"/>
      <c r="K198" s="344"/>
      <c r="L198" s="345"/>
      <c r="M198" s="346"/>
    </row>
    <row r="199" spans="1:13" ht="25.5">
      <c r="A199" s="335">
        <v>191</v>
      </c>
      <c r="B199" s="392" t="s">
        <v>1104</v>
      </c>
      <c r="C199" s="369" t="s">
        <v>516</v>
      </c>
      <c r="D199" s="394">
        <v>12000</v>
      </c>
      <c r="E199" s="389" t="s">
        <v>1108</v>
      </c>
      <c r="F199" s="383" t="s">
        <v>1109</v>
      </c>
      <c r="G199" s="395" t="s">
        <v>1110</v>
      </c>
      <c r="H199" s="373" t="s">
        <v>188</v>
      </c>
      <c r="I199" s="342"/>
      <c r="J199" s="343"/>
      <c r="K199" s="344"/>
      <c r="L199" s="345"/>
      <c r="M199" s="346"/>
    </row>
    <row r="200" spans="1:13" ht="25.5">
      <c r="A200" s="335">
        <v>192</v>
      </c>
      <c r="B200" s="392" t="s">
        <v>1104</v>
      </c>
      <c r="C200" s="369" t="s">
        <v>516</v>
      </c>
      <c r="D200" s="394">
        <v>60000</v>
      </c>
      <c r="E200" s="389" t="s">
        <v>1111</v>
      </c>
      <c r="F200" s="383" t="s">
        <v>1112</v>
      </c>
      <c r="G200" s="395" t="s">
        <v>1113</v>
      </c>
      <c r="H200" s="373" t="s">
        <v>188</v>
      </c>
      <c r="I200" s="342"/>
      <c r="J200" s="343"/>
      <c r="K200" s="344"/>
      <c r="L200" s="345"/>
      <c r="M200" s="346"/>
    </row>
    <row r="201" spans="1:13" ht="25.5">
      <c r="A201" s="335">
        <v>193</v>
      </c>
      <c r="B201" s="392" t="s">
        <v>1104</v>
      </c>
      <c r="C201" s="369" t="s">
        <v>516</v>
      </c>
      <c r="D201" s="394">
        <v>40000</v>
      </c>
      <c r="E201" s="389" t="s">
        <v>1114</v>
      </c>
      <c r="F201" s="383" t="s">
        <v>1115</v>
      </c>
      <c r="G201" s="395" t="s">
        <v>1116</v>
      </c>
      <c r="H201" s="373" t="s">
        <v>188</v>
      </c>
      <c r="I201" s="342"/>
      <c r="J201" s="343"/>
      <c r="K201" s="344"/>
      <c r="L201" s="345"/>
      <c r="M201" s="346"/>
    </row>
    <row r="202" spans="1:13" ht="25.5">
      <c r="A202" s="335">
        <v>194</v>
      </c>
      <c r="B202" s="392" t="s">
        <v>1104</v>
      </c>
      <c r="C202" s="369" t="s">
        <v>516</v>
      </c>
      <c r="D202" s="394">
        <v>60000</v>
      </c>
      <c r="E202" s="389" t="s">
        <v>1117</v>
      </c>
      <c r="F202" s="383" t="s">
        <v>1118</v>
      </c>
      <c r="G202" s="395" t="s">
        <v>1119</v>
      </c>
      <c r="H202" s="373" t="s">
        <v>188</v>
      </c>
      <c r="I202" s="342"/>
      <c r="J202" s="343"/>
      <c r="K202" s="344"/>
      <c r="L202" s="345"/>
      <c r="M202" s="346"/>
    </row>
    <row r="203" spans="1:13" ht="25.5">
      <c r="A203" s="335">
        <v>195</v>
      </c>
      <c r="B203" s="392" t="s">
        <v>1104</v>
      </c>
      <c r="C203" s="369" t="s">
        <v>516</v>
      </c>
      <c r="D203" s="394">
        <v>60000</v>
      </c>
      <c r="E203" s="389" t="s">
        <v>1120</v>
      </c>
      <c r="F203" s="383" t="s">
        <v>1121</v>
      </c>
      <c r="G203" s="395" t="s">
        <v>1122</v>
      </c>
      <c r="H203" s="373" t="s">
        <v>188</v>
      </c>
      <c r="I203" s="342"/>
      <c r="J203" s="343"/>
      <c r="K203" s="344"/>
      <c r="L203" s="345"/>
      <c r="M203" s="346"/>
    </row>
    <row r="204" spans="1:13" ht="25.5">
      <c r="A204" s="335">
        <v>196</v>
      </c>
      <c r="B204" s="392" t="s">
        <v>1123</v>
      </c>
      <c r="C204" s="369" t="s">
        <v>516</v>
      </c>
      <c r="D204" s="394">
        <v>10000</v>
      </c>
      <c r="E204" s="389" t="s">
        <v>1124</v>
      </c>
      <c r="F204" s="383" t="s">
        <v>1125</v>
      </c>
      <c r="G204" s="395" t="s">
        <v>1126</v>
      </c>
      <c r="H204" s="373" t="s">
        <v>188</v>
      </c>
      <c r="I204" s="342"/>
      <c r="J204" s="343"/>
      <c r="K204" s="344"/>
      <c r="L204" s="345"/>
      <c r="M204" s="346"/>
    </row>
    <row r="205" spans="1:13" ht="25.5">
      <c r="A205" s="335">
        <v>197</v>
      </c>
      <c r="B205" s="392" t="s">
        <v>1123</v>
      </c>
      <c r="C205" s="369" t="s">
        <v>516</v>
      </c>
      <c r="D205" s="394">
        <v>10000</v>
      </c>
      <c r="E205" s="389" t="s">
        <v>1127</v>
      </c>
      <c r="F205" s="383" t="s">
        <v>1128</v>
      </c>
      <c r="G205" s="395" t="s">
        <v>1129</v>
      </c>
      <c r="H205" s="373" t="s">
        <v>188</v>
      </c>
      <c r="I205" s="342"/>
      <c r="J205" s="343"/>
      <c r="K205" s="344"/>
      <c r="L205" s="345"/>
      <c r="M205" s="346"/>
    </row>
    <row r="206" spans="1:13" ht="25.5">
      <c r="A206" s="335">
        <v>198</v>
      </c>
      <c r="B206" s="392" t="s">
        <v>1130</v>
      </c>
      <c r="C206" s="369" t="s">
        <v>516</v>
      </c>
      <c r="D206" s="394">
        <v>40000</v>
      </c>
      <c r="E206" s="389" t="s">
        <v>1131</v>
      </c>
      <c r="F206" s="383" t="s">
        <v>1132</v>
      </c>
      <c r="G206" s="395" t="s">
        <v>1133</v>
      </c>
      <c r="H206" s="373" t="s">
        <v>188</v>
      </c>
      <c r="I206" s="342"/>
      <c r="J206" s="343"/>
      <c r="K206" s="344"/>
      <c r="L206" s="345"/>
      <c r="M206" s="346"/>
    </row>
    <row r="207" spans="1:13" ht="25.5">
      <c r="A207" s="335">
        <v>199</v>
      </c>
      <c r="B207" s="392" t="s">
        <v>1130</v>
      </c>
      <c r="C207" s="369" t="s">
        <v>516</v>
      </c>
      <c r="D207" s="394">
        <v>60000</v>
      </c>
      <c r="E207" s="389" t="s">
        <v>1134</v>
      </c>
      <c r="F207" s="383" t="s">
        <v>1135</v>
      </c>
      <c r="G207" s="395" t="s">
        <v>1136</v>
      </c>
      <c r="H207" s="373" t="s">
        <v>188</v>
      </c>
      <c r="I207" s="342"/>
      <c r="J207" s="343"/>
      <c r="K207" s="344"/>
      <c r="L207" s="345"/>
      <c r="M207" s="346"/>
    </row>
    <row r="208" spans="1:13" ht="25.5">
      <c r="A208" s="335">
        <v>200</v>
      </c>
      <c r="B208" s="392" t="s">
        <v>1130</v>
      </c>
      <c r="C208" s="369" t="s">
        <v>516</v>
      </c>
      <c r="D208" s="394">
        <v>20000</v>
      </c>
      <c r="E208" s="389" t="s">
        <v>1137</v>
      </c>
      <c r="F208" s="383" t="s">
        <v>1138</v>
      </c>
      <c r="G208" s="395" t="s">
        <v>1139</v>
      </c>
      <c r="H208" s="373" t="s">
        <v>188</v>
      </c>
      <c r="I208" s="342"/>
      <c r="J208" s="343"/>
      <c r="K208" s="344"/>
      <c r="L208" s="345"/>
      <c r="M208" s="346"/>
    </row>
    <row r="209" spans="1:13" ht="25.5">
      <c r="A209" s="335">
        <v>201</v>
      </c>
      <c r="B209" s="392" t="s">
        <v>1140</v>
      </c>
      <c r="C209" s="369" t="s">
        <v>516</v>
      </c>
      <c r="D209" s="394">
        <v>20000</v>
      </c>
      <c r="E209" s="389" t="s">
        <v>1141</v>
      </c>
      <c r="F209" s="383" t="s">
        <v>1142</v>
      </c>
      <c r="G209" s="395" t="s">
        <v>1143</v>
      </c>
      <c r="H209" s="373" t="s">
        <v>188</v>
      </c>
      <c r="I209" s="342"/>
      <c r="J209" s="343"/>
      <c r="K209" s="344"/>
      <c r="L209" s="345"/>
      <c r="M209" s="346"/>
    </row>
    <row r="210" spans="1:13" ht="25.5">
      <c r="A210" s="335">
        <v>202</v>
      </c>
      <c r="B210" s="392" t="s">
        <v>1140</v>
      </c>
      <c r="C210" s="369" t="s">
        <v>516</v>
      </c>
      <c r="D210" s="394">
        <v>60000</v>
      </c>
      <c r="E210" s="389" t="s">
        <v>1144</v>
      </c>
      <c r="F210" s="383" t="s">
        <v>1145</v>
      </c>
      <c r="G210" s="395" t="s">
        <v>1146</v>
      </c>
      <c r="H210" s="373" t="s">
        <v>188</v>
      </c>
      <c r="I210" s="342"/>
      <c r="J210" s="343"/>
      <c r="K210" s="344"/>
      <c r="L210" s="345"/>
      <c r="M210" s="346"/>
    </row>
    <row r="211" spans="1:13" ht="25.5">
      <c r="A211" s="335">
        <v>203</v>
      </c>
      <c r="B211" s="392" t="s">
        <v>1140</v>
      </c>
      <c r="C211" s="369" t="s">
        <v>516</v>
      </c>
      <c r="D211" s="394">
        <v>40000</v>
      </c>
      <c r="E211" s="389" t="s">
        <v>1147</v>
      </c>
      <c r="F211" s="383" t="s">
        <v>1148</v>
      </c>
      <c r="G211" s="395" t="s">
        <v>1149</v>
      </c>
      <c r="H211" s="373" t="s">
        <v>188</v>
      </c>
      <c r="I211" s="342"/>
      <c r="J211" s="343"/>
      <c r="K211" s="344"/>
      <c r="L211" s="345"/>
      <c r="M211" s="346"/>
    </row>
    <row r="212" spans="1:13" ht="25.5">
      <c r="A212" s="335">
        <v>204</v>
      </c>
      <c r="B212" s="392" t="s">
        <v>1140</v>
      </c>
      <c r="C212" s="369" t="s">
        <v>516</v>
      </c>
      <c r="D212" s="394">
        <v>50000</v>
      </c>
      <c r="E212" s="389" t="s">
        <v>1150</v>
      </c>
      <c r="F212" s="383" t="s">
        <v>1151</v>
      </c>
      <c r="G212" s="395" t="s">
        <v>1152</v>
      </c>
      <c r="H212" s="373" t="s">
        <v>188</v>
      </c>
      <c r="I212" s="342"/>
      <c r="J212" s="343"/>
      <c r="K212" s="344"/>
      <c r="L212" s="345"/>
      <c r="M212" s="346"/>
    </row>
    <row r="213" spans="1:13" ht="25.5">
      <c r="A213" s="335">
        <v>205</v>
      </c>
      <c r="B213" s="392" t="s">
        <v>1140</v>
      </c>
      <c r="C213" s="369" t="s">
        <v>516</v>
      </c>
      <c r="D213" s="394">
        <v>30000</v>
      </c>
      <c r="E213" s="389" t="s">
        <v>1153</v>
      </c>
      <c r="F213" s="383" t="s">
        <v>1154</v>
      </c>
      <c r="G213" s="395" t="s">
        <v>1155</v>
      </c>
      <c r="H213" s="373" t="s">
        <v>188</v>
      </c>
      <c r="I213" s="342"/>
      <c r="J213" s="343"/>
      <c r="K213" s="344"/>
      <c r="L213" s="345"/>
      <c r="M213" s="346"/>
    </row>
    <row r="214" spans="1:13" ht="25.5">
      <c r="A214" s="335">
        <v>206</v>
      </c>
      <c r="B214" s="392" t="s">
        <v>1140</v>
      </c>
      <c r="C214" s="369" t="s">
        <v>516</v>
      </c>
      <c r="D214" s="394">
        <v>40000</v>
      </c>
      <c r="E214" s="389" t="s">
        <v>1156</v>
      </c>
      <c r="F214" s="383" t="s">
        <v>1157</v>
      </c>
      <c r="G214" s="395" t="s">
        <v>1158</v>
      </c>
      <c r="H214" s="373" t="s">
        <v>188</v>
      </c>
      <c r="I214" s="342"/>
      <c r="J214" s="343"/>
      <c r="K214" s="344"/>
      <c r="L214" s="345"/>
      <c r="M214" s="346"/>
    </row>
    <row r="215" spans="1:13" ht="25.5">
      <c r="A215" s="335">
        <v>207</v>
      </c>
      <c r="B215" s="392" t="s">
        <v>1140</v>
      </c>
      <c r="C215" s="369" t="s">
        <v>516</v>
      </c>
      <c r="D215" s="394">
        <v>15000</v>
      </c>
      <c r="E215" s="389" t="s">
        <v>1159</v>
      </c>
      <c r="F215" s="383" t="s">
        <v>1160</v>
      </c>
      <c r="G215" s="395" t="s">
        <v>1161</v>
      </c>
      <c r="H215" s="373" t="s">
        <v>188</v>
      </c>
      <c r="I215" s="342"/>
      <c r="J215" s="343"/>
      <c r="K215" s="344"/>
      <c r="L215" s="345"/>
      <c r="M215" s="346"/>
    </row>
    <row r="216" spans="1:13" ht="25.5">
      <c r="A216" s="335">
        <v>208</v>
      </c>
      <c r="B216" s="392" t="s">
        <v>1140</v>
      </c>
      <c r="C216" s="369" t="s">
        <v>516</v>
      </c>
      <c r="D216" s="394">
        <v>25000</v>
      </c>
      <c r="E216" s="389" t="s">
        <v>1162</v>
      </c>
      <c r="F216" s="383" t="s">
        <v>1163</v>
      </c>
      <c r="G216" s="395" t="s">
        <v>1164</v>
      </c>
      <c r="H216" s="373" t="s">
        <v>188</v>
      </c>
      <c r="I216" s="342"/>
      <c r="J216" s="343"/>
      <c r="K216" s="344"/>
      <c r="L216" s="345"/>
      <c r="M216" s="346"/>
    </row>
    <row r="217" spans="1:13" ht="25.5">
      <c r="A217" s="335">
        <v>209</v>
      </c>
      <c r="B217" s="392" t="s">
        <v>1140</v>
      </c>
      <c r="C217" s="369" t="s">
        <v>516</v>
      </c>
      <c r="D217" s="394">
        <v>15000</v>
      </c>
      <c r="E217" s="389" t="s">
        <v>1165</v>
      </c>
      <c r="F217" s="383" t="s">
        <v>1166</v>
      </c>
      <c r="G217" s="395" t="s">
        <v>1167</v>
      </c>
      <c r="H217" s="373" t="s">
        <v>188</v>
      </c>
      <c r="I217" s="342"/>
      <c r="J217" s="343"/>
      <c r="K217" s="344"/>
      <c r="L217" s="345"/>
      <c r="M217" s="346"/>
    </row>
    <row r="218" spans="1:13" ht="25.5">
      <c r="A218" s="335">
        <v>210</v>
      </c>
      <c r="B218" s="392" t="s">
        <v>1140</v>
      </c>
      <c r="C218" s="369" t="s">
        <v>516</v>
      </c>
      <c r="D218" s="394">
        <v>30000</v>
      </c>
      <c r="E218" s="389" t="s">
        <v>1168</v>
      </c>
      <c r="F218" s="383" t="s">
        <v>1169</v>
      </c>
      <c r="G218" s="395" t="s">
        <v>1170</v>
      </c>
      <c r="H218" s="373" t="s">
        <v>188</v>
      </c>
      <c r="I218" s="342"/>
      <c r="J218" s="343"/>
      <c r="K218" s="344"/>
      <c r="L218" s="345"/>
      <c r="M218" s="346"/>
    </row>
    <row r="219" spans="1:13" ht="25.5">
      <c r="A219" s="335">
        <v>211</v>
      </c>
      <c r="B219" s="392" t="s">
        <v>1140</v>
      </c>
      <c r="C219" s="369" t="s">
        <v>516</v>
      </c>
      <c r="D219" s="394">
        <v>30000</v>
      </c>
      <c r="E219" s="389" t="s">
        <v>1171</v>
      </c>
      <c r="F219" s="383" t="s">
        <v>1172</v>
      </c>
      <c r="G219" s="395" t="s">
        <v>1173</v>
      </c>
      <c r="H219" s="373" t="s">
        <v>188</v>
      </c>
      <c r="I219" s="342"/>
      <c r="J219" s="343"/>
      <c r="K219" s="344"/>
      <c r="L219" s="345"/>
      <c r="M219" s="346"/>
    </row>
    <row r="220" spans="1:13" ht="25.5">
      <c r="A220" s="335">
        <v>212</v>
      </c>
      <c r="B220" s="392" t="s">
        <v>1174</v>
      </c>
      <c r="C220" s="369" t="s">
        <v>516</v>
      </c>
      <c r="D220" s="394">
        <v>10000</v>
      </c>
      <c r="E220" s="389" t="s">
        <v>1175</v>
      </c>
      <c r="F220" s="383" t="s">
        <v>1176</v>
      </c>
      <c r="G220" s="395" t="s">
        <v>1177</v>
      </c>
      <c r="H220" s="373" t="s">
        <v>188</v>
      </c>
      <c r="I220" s="342"/>
      <c r="J220" s="343"/>
      <c r="K220" s="344"/>
      <c r="L220" s="345"/>
      <c r="M220" s="346"/>
    </row>
    <row r="221" spans="1:13" ht="25.5">
      <c r="A221" s="335">
        <v>213</v>
      </c>
      <c r="B221" s="392" t="s">
        <v>1174</v>
      </c>
      <c r="C221" s="369" t="s">
        <v>516</v>
      </c>
      <c r="D221" s="394">
        <v>10000</v>
      </c>
      <c r="E221" s="389" t="s">
        <v>1178</v>
      </c>
      <c r="F221" s="383" t="s">
        <v>1179</v>
      </c>
      <c r="G221" s="395" t="s">
        <v>1180</v>
      </c>
      <c r="H221" s="373" t="s">
        <v>188</v>
      </c>
      <c r="I221" s="342"/>
      <c r="J221" s="343"/>
      <c r="K221" s="344"/>
      <c r="L221" s="345"/>
      <c r="M221" s="346"/>
    </row>
    <row r="222" spans="1:13" ht="25.5">
      <c r="A222" s="335">
        <v>214</v>
      </c>
      <c r="B222" s="392" t="s">
        <v>1174</v>
      </c>
      <c r="C222" s="369" t="s">
        <v>516</v>
      </c>
      <c r="D222" s="394">
        <v>10000</v>
      </c>
      <c r="E222" s="389" t="s">
        <v>1181</v>
      </c>
      <c r="F222" s="383" t="s">
        <v>1182</v>
      </c>
      <c r="G222" s="395" t="s">
        <v>1183</v>
      </c>
      <c r="H222" s="373" t="s">
        <v>188</v>
      </c>
      <c r="I222" s="342"/>
      <c r="J222" s="343"/>
      <c r="K222" s="344"/>
      <c r="L222" s="345"/>
      <c r="M222" s="346"/>
    </row>
    <row r="223" spans="1:13" ht="25.5">
      <c r="A223" s="335">
        <v>215</v>
      </c>
      <c r="B223" s="392" t="s">
        <v>1174</v>
      </c>
      <c r="C223" s="369" t="s">
        <v>516</v>
      </c>
      <c r="D223" s="394">
        <v>9000</v>
      </c>
      <c r="E223" s="389" t="s">
        <v>1184</v>
      </c>
      <c r="F223" s="383" t="s">
        <v>1185</v>
      </c>
      <c r="G223" s="395" t="s">
        <v>1186</v>
      </c>
      <c r="H223" s="373" t="s">
        <v>188</v>
      </c>
      <c r="I223" s="342"/>
      <c r="J223" s="343"/>
      <c r="K223" s="344"/>
      <c r="L223" s="345"/>
      <c r="M223" s="346"/>
    </row>
    <row r="224" spans="1:13" ht="25.5">
      <c r="A224" s="335">
        <v>216</v>
      </c>
      <c r="B224" s="392" t="s">
        <v>1174</v>
      </c>
      <c r="C224" s="369" t="s">
        <v>516</v>
      </c>
      <c r="D224" s="394">
        <v>20000</v>
      </c>
      <c r="E224" s="389" t="s">
        <v>1187</v>
      </c>
      <c r="F224" s="383" t="s">
        <v>1188</v>
      </c>
      <c r="G224" s="395" t="s">
        <v>1189</v>
      </c>
      <c r="H224" s="373" t="s">
        <v>188</v>
      </c>
      <c r="I224" s="342"/>
      <c r="J224" s="343"/>
      <c r="K224" s="344"/>
      <c r="L224" s="345"/>
      <c r="M224" s="346"/>
    </row>
    <row r="225" spans="1:13" ht="25.5">
      <c r="A225" s="335">
        <v>217</v>
      </c>
      <c r="B225" s="392" t="s">
        <v>1174</v>
      </c>
      <c r="C225" s="369" t="s">
        <v>516</v>
      </c>
      <c r="D225" s="394">
        <v>20000</v>
      </c>
      <c r="E225" s="389" t="s">
        <v>1190</v>
      </c>
      <c r="F225" s="383" t="s">
        <v>1191</v>
      </c>
      <c r="G225" s="395" t="s">
        <v>1192</v>
      </c>
      <c r="H225" s="373" t="s">
        <v>188</v>
      </c>
      <c r="I225" s="342"/>
      <c r="J225" s="343"/>
      <c r="K225" s="344"/>
      <c r="L225" s="345"/>
      <c r="M225" s="346"/>
    </row>
    <row r="226" spans="1:13" ht="25.5">
      <c r="A226" s="335">
        <v>218</v>
      </c>
      <c r="B226" s="392" t="s">
        <v>1174</v>
      </c>
      <c r="C226" s="369" t="s">
        <v>516</v>
      </c>
      <c r="D226" s="394">
        <v>10000</v>
      </c>
      <c r="E226" s="389" t="s">
        <v>1193</v>
      </c>
      <c r="F226" s="383" t="s">
        <v>1194</v>
      </c>
      <c r="G226" s="395" t="s">
        <v>1195</v>
      </c>
      <c r="H226" s="373" t="s">
        <v>188</v>
      </c>
      <c r="I226" s="342"/>
      <c r="J226" s="343"/>
      <c r="K226" s="344"/>
      <c r="L226" s="345"/>
      <c r="M226" s="346"/>
    </row>
    <row r="227" spans="1:13" ht="25.5">
      <c r="A227" s="335">
        <v>219</v>
      </c>
      <c r="B227" s="392" t="s">
        <v>1174</v>
      </c>
      <c r="C227" s="369" t="s">
        <v>516</v>
      </c>
      <c r="D227" s="394">
        <v>10000</v>
      </c>
      <c r="E227" s="389" t="s">
        <v>1196</v>
      </c>
      <c r="F227" s="383" t="s">
        <v>1197</v>
      </c>
      <c r="G227" s="395" t="s">
        <v>1198</v>
      </c>
      <c r="H227" s="373" t="s">
        <v>188</v>
      </c>
      <c r="I227" s="342"/>
      <c r="J227" s="343"/>
      <c r="K227" s="344"/>
      <c r="L227" s="345"/>
      <c r="M227" s="346"/>
    </row>
    <row r="228" spans="1:13" ht="25.5">
      <c r="A228" s="335">
        <v>220</v>
      </c>
      <c r="B228" s="392" t="s">
        <v>1174</v>
      </c>
      <c r="C228" s="369" t="s">
        <v>516</v>
      </c>
      <c r="D228" s="394">
        <v>25000</v>
      </c>
      <c r="E228" s="389" t="s">
        <v>1199</v>
      </c>
      <c r="F228" s="383" t="s">
        <v>1200</v>
      </c>
      <c r="G228" s="395" t="s">
        <v>1201</v>
      </c>
      <c r="H228" s="373" t="s">
        <v>188</v>
      </c>
      <c r="I228" s="342"/>
      <c r="J228" s="343"/>
      <c r="K228" s="344"/>
      <c r="L228" s="345"/>
      <c r="M228" s="346"/>
    </row>
    <row r="229" spans="1:13" ht="25.5">
      <c r="A229" s="335">
        <v>221</v>
      </c>
      <c r="B229" s="392" t="s">
        <v>1174</v>
      </c>
      <c r="C229" s="369" t="s">
        <v>516</v>
      </c>
      <c r="D229" s="394">
        <v>15000</v>
      </c>
      <c r="E229" s="389" t="s">
        <v>1202</v>
      </c>
      <c r="F229" s="383" t="s">
        <v>1203</v>
      </c>
      <c r="G229" s="395" t="s">
        <v>1204</v>
      </c>
      <c r="H229" s="373" t="s">
        <v>188</v>
      </c>
      <c r="I229" s="342"/>
      <c r="J229" s="343"/>
      <c r="K229" s="344"/>
      <c r="L229" s="345"/>
      <c r="M229" s="346"/>
    </row>
    <row r="230" spans="1:13" ht="25.5">
      <c r="A230" s="335">
        <v>222</v>
      </c>
      <c r="B230" s="392" t="s">
        <v>1174</v>
      </c>
      <c r="C230" s="369" t="s">
        <v>516</v>
      </c>
      <c r="D230" s="394">
        <v>9000</v>
      </c>
      <c r="E230" s="389" t="s">
        <v>1205</v>
      </c>
      <c r="F230" s="383" t="s">
        <v>1206</v>
      </c>
      <c r="G230" s="395" t="s">
        <v>1207</v>
      </c>
      <c r="H230" s="373" t="s">
        <v>188</v>
      </c>
      <c r="I230" s="342"/>
      <c r="J230" s="343"/>
      <c r="K230" s="344"/>
      <c r="L230" s="345"/>
      <c r="M230" s="346"/>
    </row>
    <row r="231" spans="1:13" ht="25.5">
      <c r="A231" s="335">
        <v>223</v>
      </c>
      <c r="B231" s="392" t="s">
        <v>1174</v>
      </c>
      <c r="C231" s="369" t="s">
        <v>516</v>
      </c>
      <c r="D231" s="394">
        <v>30000</v>
      </c>
      <c r="E231" s="389" t="s">
        <v>1208</v>
      </c>
      <c r="F231" s="383" t="s">
        <v>1209</v>
      </c>
      <c r="G231" s="395" t="s">
        <v>1210</v>
      </c>
      <c r="H231" s="373" t="s">
        <v>188</v>
      </c>
      <c r="I231" s="342"/>
      <c r="J231" s="343"/>
      <c r="K231" s="344"/>
      <c r="L231" s="345"/>
      <c r="M231" s="346"/>
    </row>
    <row r="232" spans="1:13" ht="25.5">
      <c r="A232" s="335">
        <v>224</v>
      </c>
      <c r="B232" s="392" t="s">
        <v>1174</v>
      </c>
      <c r="C232" s="369" t="s">
        <v>516</v>
      </c>
      <c r="D232" s="394">
        <v>60000</v>
      </c>
      <c r="E232" s="389" t="s">
        <v>1211</v>
      </c>
      <c r="F232" s="383" t="s">
        <v>1212</v>
      </c>
      <c r="G232" s="395" t="s">
        <v>1213</v>
      </c>
      <c r="H232" s="373" t="s">
        <v>188</v>
      </c>
      <c r="I232" s="342"/>
      <c r="J232" s="343"/>
      <c r="K232" s="344"/>
      <c r="L232" s="345"/>
      <c r="M232" s="346"/>
    </row>
    <row r="233" spans="1:13" ht="25.5">
      <c r="A233" s="335">
        <v>225</v>
      </c>
      <c r="B233" s="392" t="s">
        <v>1174</v>
      </c>
      <c r="C233" s="369" t="s">
        <v>516</v>
      </c>
      <c r="D233" s="394">
        <v>12000</v>
      </c>
      <c r="E233" s="389" t="s">
        <v>1214</v>
      </c>
      <c r="F233" s="383" t="s">
        <v>1215</v>
      </c>
      <c r="G233" s="395" t="s">
        <v>1216</v>
      </c>
      <c r="H233" s="373" t="s">
        <v>188</v>
      </c>
      <c r="I233" s="342"/>
      <c r="J233" s="343"/>
      <c r="K233" s="344"/>
      <c r="L233" s="345"/>
      <c r="M233" s="346"/>
    </row>
    <row r="234" spans="1:13" ht="25.5">
      <c r="A234" s="335">
        <v>226</v>
      </c>
      <c r="B234" s="392" t="s">
        <v>1174</v>
      </c>
      <c r="C234" s="369" t="s">
        <v>516</v>
      </c>
      <c r="D234" s="394">
        <v>15000</v>
      </c>
      <c r="E234" s="389" t="s">
        <v>1217</v>
      </c>
      <c r="F234" s="383" t="s">
        <v>1218</v>
      </c>
      <c r="G234" s="395" t="s">
        <v>1219</v>
      </c>
      <c r="H234" s="373" t="s">
        <v>188</v>
      </c>
      <c r="I234" s="342"/>
      <c r="J234" s="343"/>
      <c r="K234" s="344"/>
      <c r="L234" s="345"/>
      <c r="M234" s="346"/>
    </row>
    <row r="235" spans="1:13" ht="25.5">
      <c r="A235" s="335">
        <v>227</v>
      </c>
      <c r="B235" s="392" t="s">
        <v>1220</v>
      </c>
      <c r="C235" s="369" t="s">
        <v>516</v>
      </c>
      <c r="D235" s="394">
        <v>55000</v>
      </c>
      <c r="E235" s="389" t="s">
        <v>1221</v>
      </c>
      <c r="F235" s="383" t="s">
        <v>1222</v>
      </c>
      <c r="G235" s="395" t="s">
        <v>1223</v>
      </c>
      <c r="H235" s="373" t="s">
        <v>188</v>
      </c>
      <c r="I235" s="342"/>
      <c r="J235" s="343"/>
      <c r="K235" s="344"/>
      <c r="L235" s="345"/>
      <c r="M235" s="346"/>
    </row>
    <row r="236" spans="1:13" ht="25.5">
      <c r="A236" s="335">
        <v>228</v>
      </c>
      <c r="B236" s="392" t="s">
        <v>1220</v>
      </c>
      <c r="C236" s="369" t="s">
        <v>516</v>
      </c>
      <c r="D236" s="394">
        <v>14000</v>
      </c>
      <c r="E236" s="389" t="s">
        <v>1224</v>
      </c>
      <c r="F236" s="383" t="s">
        <v>1225</v>
      </c>
      <c r="G236" s="395" t="s">
        <v>1226</v>
      </c>
      <c r="H236" s="373" t="s">
        <v>188</v>
      </c>
      <c r="I236" s="342"/>
      <c r="J236" s="343"/>
      <c r="K236" s="344"/>
      <c r="L236" s="345"/>
      <c r="M236" s="346"/>
    </row>
    <row r="237" spans="1:13" ht="25.5">
      <c r="A237" s="335">
        <v>229</v>
      </c>
      <c r="B237" s="392" t="s">
        <v>1220</v>
      </c>
      <c r="C237" s="369" t="s">
        <v>516</v>
      </c>
      <c r="D237" s="394">
        <v>10000</v>
      </c>
      <c r="E237" s="389" t="s">
        <v>1227</v>
      </c>
      <c r="F237" s="383" t="s">
        <v>1228</v>
      </c>
      <c r="G237" s="395" t="s">
        <v>1229</v>
      </c>
      <c r="H237" s="373" t="s">
        <v>188</v>
      </c>
      <c r="I237" s="342"/>
      <c r="J237" s="343"/>
      <c r="K237" s="344"/>
      <c r="L237" s="345"/>
      <c r="M237" s="346"/>
    </row>
    <row r="238" spans="1:13" ht="25.5">
      <c r="A238" s="335">
        <v>230</v>
      </c>
      <c r="B238" s="392" t="s">
        <v>1220</v>
      </c>
      <c r="C238" s="369" t="s">
        <v>516</v>
      </c>
      <c r="D238" s="394">
        <v>10000</v>
      </c>
      <c r="E238" s="389" t="s">
        <v>1230</v>
      </c>
      <c r="F238" s="383" t="s">
        <v>1231</v>
      </c>
      <c r="G238" s="395" t="s">
        <v>1232</v>
      </c>
      <c r="H238" s="373" t="s">
        <v>188</v>
      </c>
      <c r="I238" s="342"/>
      <c r="J238" s="343"/>
      <c r="K238" s="344"/>
      <c r="L238" s="345"/>
      <c r="M238" s="346"/>
    </row>
    <row r="239" spans="1:13" ht="25.5">
      <c r="A239" s="335">
        <v>231</v>
      </c>
      <c r="B239" s="392" t="s">
        <v>1220</v>
      </c>
      <c r="C239" s="369" t="s">
        <v>516</v>
      </c>
      <c r="D239" s="394">
        <v>10000</v>
      </c>
      <c r="E239" s="389" t="s">
        <v>1233</v>
      </c>
      <c r="F239" s="383" t="s">
        <v>1234</v>
      </c>
      <c r="G239" s="395" t="s">
        <v>1235</v>
      </c>
      <c r="H239" s="373" t="s">
        <v>188</v>
      </c>
      <c r="I239" s="342"/>
      <c r="J239" s="343"/>
      <c r="K239" s="344"/>
      <c r="L239" s="345"/>
      <c r="M239" s="346"/>
    </row>
    <row r="240" spans="1:13" ht="25.5">
      <c r="A240" s="335">
        <v>232</v>
      </c>
      <c r="B240" s="392" t="s">
        <v>1220</v>
      </c>
      <c r="C240" s="369" t="s">
        <v>516</v>
      </c>
      <c r="D240" s="394">
        <v>12000</v>
      </c>
      <c r="E240" s="389" t="s">
        <v>1236</v>
      </c>
      <c r="F240" s="383" t="s">
        <v>1237</v>
      </c>
      <c r="G240" s="395" t="s">
        <v>1238</v>
      </c>
      <c r="H240" s="373" t="s">
        <v>188</v>
      </c>
      <c r="I240" s="342"/>
      <c r="J240" s="343"/>
      <c r="K240" s="344"/>
      <c r="L240" s="345"/>
      <c r="M240" s="346"/>
    </row>
    <row r="241" spans="1:13" ht="25.5">
      <c r="A241" s="335">
        <v>233</v>
      </c>
      <c r="B241" s="392" t="s">
        <v>1220</v>
      </c>
      <c r="C241" s="369" t="s">
        <v>516</v>
      </c>
      <c r="D241" s="394">
        <v>25000</v>
      </c>
      <c r="E241" s="389" t="s">
        <v>1239</v>
      </c>
      <c r="F241" s="383" t="s">
        <v>1240</v>
      </c>
      <c r="G241" s="395" t="s">
        <v>1241</v>
      </c>
      <c r="H241" s="373" t="s">
        <v>188</v>
      </c>
      <c r="I241" s="342"/>
      <c r="J241" s="343"/>
      <c r="K241" s="344"/>
      <c r="L241" s="345"/>
      <c r="M241" s="346"/>
    </row>
    <row r="242" spans="1:13" ht="25.5">
      <c r="A242" s="335">
        <v>234</v>
      </c>
      <c r="B242" s="392" t="s">
        <v>1220</v>
      </c>
      <c r="C242" s="369" t="s">
        <v>516</v>
      </c>
      <c r="D242" s="394">
        <v>10000</v>
      </c>
      <c r="E242" s="389" t="s">
        <v>1242</v>
      </c>
      <c r="F242" s="383" t="s">
        <v>1243</v>
      </c>
      <c r="G242" s="395" t="s">
        <v>1244</v>
      </c>
      <c r="H242" s="373" t="s">
        <v>188</v>
      </c>
      <c r="I242" s="342"/>
      <c r="J242" s="343"/>
      <c r="K242" s="344"/>
      <c r="L242" s="345"/>
      <c r="M242" s="346"/>
    </row>
    <row r="243" spans="1:13" ht="25.5">
      <c r="A243" s="335">
        <v>235</v>
      </c>
      <c r="B243" s="392" t="s">
        <v>1220</v>
      </c>
      <c r="C243" s="369" t="s">
        <v>516</v>
      </c>
      <c r="D243" s="394">
        <v>60000</v>
      </c>
      <c r="E243" s="389" t="s">
        <v>1245</v>
      </c>
      <c r="F243" s="383" t="s">
        <v>1246</v>
      </c>
      <c r="G243" s="395" t="s">
        <v>1247</v>
      </c>
      <c r="H243" s="373" t="s">
        <v>188</v>
      </c>
      <c r="I243" s="342"/>
      <c r="J243" s="343"/>
      <c r="K243" s="344"/>
      <c r="L243" s="345"/>
      <c r="M243" s="346"/>
    </row>
    <row r="244" spans="1:13" ht="25.5">
      <c r="A244" s="335">
        <v>236</v>
      </c>
      <c r="B244" s="392" t="s">
        <v>1220</v>
      </c>
      <c r="C244" s="369" t="s">
        <v>516</v>
      </c>
      <c r="D244" s="394">
        <v>9000</v>
      </c>
      <c r="E244" s="389" t="s">
        <v>1248</v>
      </c>
      <c r="F244" s="383" t="s">
        <v>1249</v>
      </c>
      <c r="G244" s="395" t="s">
        <v>1250</v>
      </c>
      <c r="H244" s="373" t="s">
        <v>188</v>
      </c>
      <c r="I244" s="342"/>
      <c r="J244" s="343"/>
      <c r="K244" s="344"/>
      <c r="L244" s="345"/>
      <c r="M244" s="346"/>
    </row>
    <row r="245" spans="1:13" ht="25.5">
      <c r="A245" s="335">
        <v>237</v>
      </c>
      <c r="B245" s="392" t="s">
        <v>1220</v>
      </c>
      <c r="C245" s="369" t="s">
        <v>516</v>
      </c>
      <c r="D245" s="394">
        <v>20000</v>
      </c>
      <c r="E245" s="389" t="s">
        <v>1251</v>
      </c>
      <c r="F245" s="383" t="s">
        <v>1252</v>
      </c>
      <c r="G245" s="395" t="s">
        <v>1253</v>
      </c>
      <c r="H245" s="373" t="s">
        <v>188</v>
      </c>
      <c r="I245" s="342"/>
      <c r="J245" s="343"/>
      <c r="K245" s="344"/>
      <c r="L245" s="345"/>
      <c r="M245" s="346"/>
    </row>
    <row r="246" spans="1:13" ht="25.5">
      <c r="A246" s="335">
        <v>238</v>
      </c>
      <c r="B246" s="392" t="s">
        <v>1220</v>
      </c>
      <c r="C246" s="369" t="s">
        <v>516</v>
      </c>
      <c r="D246" s="394">
        <v>12000</v>
      </c>
      <c r="E246" s="389" t="s">
        <v>1254</v>
      </c>
      <c r="F246" s="383" t="s">
        <v>1255</v>
      </c>
      <c r="G246" s="395" t="s">
        <v>1256</v>
      </c>
      <c r="H246" s="373" t="s">
        <v>188</v>
      </c>
      <c r="I246" s="342"/>
      <c r="J246" s="343"/>
      <c r="K246" s="344"/>
      <c r="L246" s="345"/>
      <c r="M246" s="346"/>
    </row>
    <row r="247" spans="1:13" ht="25.5">
      <c r="A247" s="335">
        <v>239</v>
      </c>
      <c r="B247" s="392" t="s">
        <v>1257</v>
      </c>
      <c r="C247" s="369" t="s">
        <v>516</v>
      </c>
      <c r="D247" s="394">
        <v>30000</v>
      </c>
      <c r="E247" s="389" t="s">
        <v>1258</v>
      </c>
      <c r="F247" s="383" t="s">
        <v>1259</v>
      </c>
      <c r="G247" s="395" t="s">
        <v>1260</v>
      </c>
      <c r="H247" s="373" t="s">
        <v>188</v>
      </c>
      <c r="I247" s="342"/>
      <c r="J247" s="343"/>
      <c r="K247" s="344"/>
      <c r="L247" s="345"/>
      <c r="M247" s="346"/>
    </row>
    <row r="248" spans="1:13" ht="25.5">
      <c r="A248" s="335">
        <v>240</v>
      </c>
      <c r="B248" s="392" t="s">
        <v>1257</v>
      </c>
      <c r="C248" s="369" t="s">
        <v>516</v>
      </c>
      <c r="D248" s="394">
        <v>12000</v>
      </c>
      <c r="E248" s="389" t="s">
        <v>1261</v>
      </c>
      <c r="F248" s="383" t="s">
        <v>1262</v>
      </c>
      <c r="G248" s="395" t="s">
        <v>1263</v>
      </c>
      <c r="H248" s="373" t="s">
        <v>188</v>
      </c>
      <c r="I248" s="342"/>
      <c r="J248" s="343"/>
      <c r="K248" s="344"/>
      <c r="L248" s="345"/>
      <c r="M248" s="346"/>
    </row>
    <row r="249" spans="1:13" ht="25.5">
      <c r="A249" s="335">
        <v>241</v>
      </c>
      <c r="B249" s="392" t="s">
        <v>1257</v>
      </c>
      <c r="C249" s="369" t="s">
        <v>516</v>
      </c>
      <c r="D249" s="394">
        <v>12000</v>
      </c>
      <c r="E249" s="389" t="s">
        <v>1264</v>
      </c>
      <c r="F249" s="383" t="s">
        <v>1265</v>
      </c>
      <c r="G249" s="395" t="s">
        <v>1266</v>
      </c>
      <c r="H249" s="373" t="s">
        <v>188</v>
      </c>
      <c r="I249" s="342"/>
      <c r="J249" s="343"/>
      <c r="K249" s="344"/>
      <c r="L249" s="345"/>
      <c r="M249" s="346"/>
    </row>
    <row r="250" spans="1:13" ht="25.5">
      <c r="A250" s="335">
        <v>242</v>
      </c>
      <c r="B250" s="392" t="s">
        <v>1257</v>
      </c>
      <c r="C250" s="369" t="s">
        <v>516</v>
      </c>
      <c r="D250" s="394">
        <v>10000</v>
      </c>
      <c r="E250" s="389" t="s">
        <v>1267</v>
      </c>
      <c r="F250" s="383" t="s">
        <v>1268</v>
      </c>
      <c r="G250" s="395" t="s">
        <v>1269</v>
      </c>
      <c r="H250" s="373" t="s">
        <v>188</v>
      </c>
      <c r="I250" s="342"/>
      <c r="J250" s="343"/>
      <c r="K250" s="344"/>
      <c r="L250" s="345"/>
      <c r="M250" s="346"/>
    </row>
    <row r="251" spans="1:13" ht="25.5">
      <c r="A251" s="335">
        <v>243</v>
      </c>
      <c r="B251" s="392" t="s">
        <v>1257</v>
      </c>
      <c r="C251" s="369" t="s">
        <v>516</v>
      </c>
      <c r="D251" s="394">
        <v>20000</v>
      </c>
      <c r="E251" s="389" t="s">
        <v>1270</v>
      </c>
      <c r="F251" s="383" t="s">
        <v>1271</v>
      </c>
      <c r="G251" s="395" t="s">
        <v>1272</v>
      </c>
      <c r="H251" s="373" t="s">
        <v>188</v>
      </c>
      <c r="I251" s="342"/>
      <c r="J251" s="343"/>
      <c r="K251" s="344"/>
      <c r="L251" s="345"/>
      <c r="M251" s="346"/>
    </row>
    <row r="252" spans="1:13" ht="25.5">
      <c r="A252" s="335">
        <v>244</v>
      </c>
      <c r="B252" s="392" t="s">
        <v>1257</v>
      </c>
      <c r="C252" s="369" t="s">
        <v>516</v>
      </c>
      <c r="D252" s="394">
        <v>15000</v>
      </c>
      <c r="E252" s="389" t="s">
        <v>1273</v>
      </c>
      <c r="F252" s="383" t="s">
        <v>1274</v>
      </c>
      <c r="G252" s="395" t="s">
        <v>1275</v>
      </c>
      <c r="H252" s="373" t="s">
        <v>188</v>
      </c>
      <c r="I252" s="342"/>
      <c r="J252" s="343"/>
      <c r="K252" s="344"/>
      <c r="L252" s="345"/>
      <c r="M252" s="346"/>
    </row>
    <row r="253" spans="1:13" ht="25.5">
      <c r="A253" s="335">
        <v>245</v>
      </c>
      <c r="B253" s="392">
        <v>44938</v>
      </c>
      <c r="C253" s="369" t="s">
        <v>516</v>
      </c>
      <c r="D253" s="394">
        <v>12000</v>
      </c>
      <c r="E253" s="389" t="s">
        <v>1276</v>
      </c>
      <c r="F253" s="383" t="s">
        <v>1277</v>
      </c>
      <c r="G253" s="395" t="s">
        <v>1278</v>
      </c>
      <c r="H253" s="373" t="s">
        <v>188</v>
      </c>
      <c r="I253" s="342"/>
      <c r="J253" s="343"/>
      <c r="K253" s="344"/>
      <c r="L253" s="345"/>
      <c r="M253" s="346"/>
    </row>
    <row r="254" spans="1:13" ht="25.5">
      <c r="A254" s="335">
        <v>246</v>
      </c>
      <c r="B254" s="392">
        <v>44938</v>
      </c>
      <c r="C254" s="369" t="s">
        <v>516</v>
      </c>
      <c r="D254" s="394">
        <v>10000</v>
      </c>
      <c r="E254" s="389" t="s">
        <v>1279</v>
      </c>
      <c r="F254" s="383" t="s">
        <v>1280</v>
      </c>
      <c r="G254" s="395" t="s">
        <v>1281</v>
      </c>
      <c r="H254" s="373" t="s">
        <v>188</v>
      </c>
      <c r="I254" s="342"/>
      <c r="J254" s="343"/>
      <c r="K254" s="344"/>
      <c r="L254" s="345"/>
      <c r="M254" s="346"/>
    </row>
    <row r="255" spans="1:13" ht="25.5">
      <c r="A255" s="335">
        <v>247</v>
      </c>
      <c r="B255" s="392">
        <v>44938</v>
      </c>
      <c r="C255" s="369" t="s">
        <v>516</v>
      </c>
      <c r="D255" s="394">
        <v>12000</v>
      </c>
      <c r="E255" s="389" t="s">
        <v>1282</v>
      </c>
      <c r="F255" s="383" t="s">
        <v>1283</v>
      </c>
      <c r="G255" s="395" t="s">
        <v>1284</v>
      </c>
      <c r="H255" s="373" t="s">
        <v>188</v>
      </c>
      <c r="I255" s="342"/>
      <c r="J255" s="343"/>
      <c r="K255" s="344"/>
      <c r="L255" s="345"/>
      <c r="M255" s="346"/>
    </row>
    <row r="256" spans="1:13" ht="25.5">
      <c r="A256" s="335">
        <v>248</v>
      </c>
      <c r="B256" s="392">
        <v>44938</v>
      </c>
      <c r="C256" s="369" t="s">
        <v>516</v>
      </c>
      <c r="D256" s="394">
        <v>12000</v>
      </c>
      <c r="E256" s="389" t="s">
        <v>1285</v>
      </c>
      <c r="F256" s="383" t="s">
        <v>1286</v>
      </c>
      <c r="G256" s="395" t="s">
        <v>1287</v>
      </c>
      <c r="H256" s="373" t="s">
        <v>188</v>
      </c>
      <c r="I256" s="342"/>
      <c r="J256" s="343"/>
      <c r="K256" s="344"/>
      <c r="L256" s="345"/>
      <c r="M256" s="346"/>
    </row>
    <row r="257" spans="1:13" ht="25.5">
      <c r="A257" s="335">
        <v>249</v>
      </c>
      <c r="B257" s="392">
        <v>44938</v>
      </c>
      <c r="C257" s="369" t="s">
        <v>516</v>
      </c>
      <c r="D257" s="394">
        <v>40000</v>
      </c>
      <c r="E257" s="389" t="s">
        <v>1288</v>
      </c>
      <c r="F257" s="383" t="s">
        <v>1289</v>
      </c>
      <c r="G257" s="395" t="s">
        <v>1290</v>
      </c>
      <c r="H257" s="373" t="s">
        <v>188</v>
      </c>
      <c r="I257" s="342"/>
      <c r="J257" s="343"/>
      <c r="K257" s="344"/>
      <c r="L257" s="345"/>
      <c r="M257" s="346"/>
    </row>
    <row r="258" spans="1:13" ht="25.5">
      <c r="A258" s="335">
        <v>250</v>
      </c>
      <c r="B258" s="392">
        <v>44938</v>
      </c>
      <c r="C258" s="369" t="s">
        <v>516</v>
      </c>
      <c r="D258" s="394">
        <v>10000</v>
      </c>
      <c r="E258" s="389" t="s">
        <v>1291</v>
      </c>
      <c r="F258" s="383" t="s">
        <v>1292</v>
      </c>
      <c r="G258" s="395" t="s">
        <v>1293</v>
      </c>
      <c r="H258" s="373" t="s">
        <v>188</v>
      </c>
      <c r="I258" s="342"/>
      <c r="J258" s="343"/>
      <c r="K258" s="344"/>
      <c r="L258" s="345"/>
      <c r="M258" s="346"/>
    </row>
    <row r="259" spans="1:13" ht="25.5">
      <c r="A259" s="335">
        <v>251</v>
      </c>
      <c r="B259" s="392">
        <v>44938</v>
      </c>
      <c r="C259" s="369" t="s">
        <v>516</v>
      </c>
      <c r="D259" s="394">
        <v>10000</v>
      </c>
      <c r="E259" s="389" t="s">
        <v>1294</v>
      </c>
      <c r="F259" s="383" t="s">
        <v>1295</v>
      </c>
      <c r="G259" s="395" t="s">
        <v>1296</v>
      </c>
      <c r="H259" s="373" t="s">
        <v>188</v>
      </c>
      <c r="I259" s="342"/>
      <c r="J259" s="343"/>
      <c r="K259" s="344"/>
      <c r="L259" s="345"/>
      <c r="M259" s="346"/>
    </row>
    <row r="260" spans="1:13" ht="25.5">
      <c r="A260" s="335">
        <v>252</v>
      </c>
      <c r="B260" s="392">
        <v>44938</v>
      </c>
      <c r="C260" s="369" t="s">
        <v>516</v>
      </c>
      <c r="D260" s="394">
        <v>60000</v>
      </c>
      <c r="E260" s="389" t="s">
        <v>1297</v>
      </c>
      <c r="F260" s="383" t="s">
        <v>1298</v>
      </c>
      <c r="G260" s="395" t="s">
        <v>1299</v>
      </c>
      <c r="H260" s="373" t="s">
        <v>188</v>
      </c>
      <c r="I260" s="342"/>
      <c r="J260" s="343"/>
      <c r="K260" s="344"/>
      <c r="L260" s="345"/>
      <c r="M260" s="346"/>
    </row>
    <row r="261" spans="1:13" ht="25.5">
      <c r="A261" s="335">
        <v>253</v>
      </c>
      <c r="B261" s="392">
        <v>44938</v>
      </c>
      <c r="C261" s="369" t="s">
        <v>516</v>
      </c>
      <c r="D261" s="394">
        <v>9000</v>
      </c>
      <c r="E261" s="389" t="s">
        <v>1300</v>
      </c>
      <c r="F261" s="383" t="s">
        <v>1301</v>
      </c>
      <c r="G261" s="395" t="s">
        <v>1302</v>
      </c>
      <c r="H261" s="373" t="s">
        <v>188</v>
      </c>
      <c r="I261" s="342"/>
      <c r="J261" s="343"/>
      <c r="K261" s="344"/>
      <c r="L261" s="345"/>
      <c r="M261" s="346"/>
    </row>
    <row r="262" spans="1:13" ht="25.5">
      <c r="A262" s="335">
        <v>254</v>
      </c>
      <c r="B262" s="392">
        <v>44938</v>
      </c>
      <c r="C262" s="369" t="s">
        <v>516</v>
      </c>
      <c r="D262" s="394">
        <v>60000</v>
      </c>
      <c r="E262" s="389" t="s">
        <v>1303</v>
      </c>
      <c r="F262" s="383" t="s">
        <v>1304</v>
      </c>
      <c r="G262" s="395" t="s">
        <v>1305</v>
      </c>
      <c r="H262" s="373" t="s">
        <v>188</v>
      </c>
      <c r="I262" s="342"/>
      <c r="J262" s="343"/>
      <c r="K262" s="344"/>
      <c r="L262" s="345"/>
      <c r="M262" s="346"/>
    </row>
    <row r="263" spans="1:13" ht="25.5">
      <c r="A263" s="335">
        <v>255</v>
      </c>
      <c r="B263" s="392">
        <v>44938</v>
      </c>
      <c r="C263" s="369" t="s">
        <v>516</v>
      </c>
      <c r="D263" s="394">
        <v>60000</v>
      </c>
      <c r="E263" s="389" t="s">
        <v>1306</v>
      </c>
      <c r="F263" s="383" t="s">
        <v>1307</v>
      </c>
      <c r="G263" s="395" t="s">
        <v>1308</v>
      </c>
      <c r="H263" s="373" t="s">
        <v>188</v>
      </c>
      <c r="I263" s="342"/>
      <c r="J263" s="343"/>
      <c r="K263" s="344"/>
      <c r="L263" s="345"/>
      <c r="M263" s="346"/>
    </row>
    <row r="264" spans="1:13" ht="25.5">
      <c r="A264" s="335">
        <v>256</v>
      </c>
      <c r="B264" s="392">
        <v>44938</v>
      </c>
      <c r="C264" s="369" t="s">
        <v>516</v>
      </c>
      <c r="D264" s="394">
        <v>60000</v>
      </c>
      <c r="E264" s="389" t="s">
        <v>1309</v>
      </c>
      <c r="F264" s="383" t="s">
        <v>1310</v>
      </c>
      <c r="G264" s="395" t="s">
        <v>1311</v>
      </c>
      <c r="H264" s="373" t="s">
        <v>188</v>
      </c>
      <c r="I264" s="342"/>
      <c r="J264" s="343"/>
      <c r="K264" s="344"/>
      <c r="L264" s="345"/>
      <c r="M264" s="346"/>
    </row>
    <row r="265" spans="1:13" ht="25.5">
      <c r="A265" s="335">
        <v>257</v>
      </c>
      <c r="B265" s="392">
        <v>45028</v>
      </c>
      <c r="C265" s="369" t="s">
        <v>516</v>
      </c>
      <c r="D265" s="394">
        <v>10000</v>
      </c>
      <c r="E265" s="389" t="s">
        <v>1312</v>
      </c>
      <c r="F265" s="383" t="s">
        <v>1313</v>
      </c>
      <c r="G265" s="395" t="s">
        <v>1314</v>
      </c>
      <c r="H265" s="373" t="s">
        <v>188</v>
      </c>
      <c r="I265" s="342"/>
      <c r="J265" s="343"/>
      <c r="K265" s="344"/>
      <c r="L265" s="345"/>
      <c r="M265" s="346"/>
    </row>
    <row r="266" spans="1:13" ht="25.5">
      <c r="A266" s="335">
        <v>258</v>
      </c>
      <c r="B266" s="392">
        <v>45028</v>
      </c>
      <c r="C266" s="369" t="s">
        <v>516</v>
      </c>
      <c r="D266" s="394">
        <v>30000</v>
      </c>
      <c r="E266" s="389" t="s">
        <v>1315</v>
      </c>
      <c r="F266" s="383" t="s">
        <v>1316</v>
      </c>
      <c r="G266" s="395" t="s">
        <v>1317</v>
      </c>
      <c r="H266" s="373" t="s">
        <v>188</v>
      </c>
      <c r="I266" s="342"/>
      <c r="J266" s="343"/>
      <c r="K266" s="344"/>
      <c r="L266" s="345"/>
      <c r="M266" s="346"/>
    </row>
    <row r="267" spans="1:13" ht="25.5">
      <c r="A267" s="335">
        <v>259</v>
      </c>
      <c r="B267" s="392">
        <v>45058</v>
      </c>
      <c r="C267" s="369" t="s">
        <v>516</v>
      </c>
      <c r="D267" s="394">
        <v>40000</v>
      </c>
      <c r="E267" s="389" t="s">
        <v>1318</v>
      </c>
      <c r="F267" s="383" t="s">
        <v>1319</v>
      </c>
      <c r="G267" s="395" t="s">
        <v>1320</v>
      </c>
      <c r="H267" s="373" t="s">
        <v>188</v>
      </c>
      <c r="I267" s="342"/>
      <c r="J267" s="343"/>
      <c r="K267" s="344"/>
      <c r="L267" s="345"/>
      <c r="M267" s="346"/>
    </row>
    <row r="268" spans="1:13" ht="25.5">
      <c r="A268" s="335">
        <v>260</v>
      </c>
      <c r="B268" s="392">
        <v>45058</v>
      </c>
      <c r="C268" s="369" t="s">
        <v>516</v>
      </c>
      <c r="D268" s="394">
        <v>60000</v>
      </c>
      <c r="E268" s="389" t="s">
        <v>976</v>
      </c>
      <c r="F268" s="383" t="s">
        <v>1321</v>
      </c>
      <c r="G268" s="395" t="s">
        <v>1322</v>
      </c>
      <c r="H268" s="373" t="s">
        <v>188</v>
      </c>
      <c r="I268" s="342"/>
      <c r="J268" s="343"/>
      <c r="K268" s="344"/>
      <c r="L268" s="345"/>
      <c r="M268" s="346"/>
    </row>
    <row r="269" spans="1:13" ht="25.5">
      <c r="A269" s="335">
        <v>261</v>
      </c>
      <c r="B269" s="380">
        <v>45089</v>
      </c>
      <c r="C269" s="369" t="s">
        <v>516</v>
      </c>
      <c r="D269" s="394">
        <v>40000</v>
      </c>
      <c r="E269" s="389" t="s">
        <v>1323</v>
      </c>
      <c r="F269" s="383" t="s">
        <v>1324</v>
      </c>
      <c r="G269" s="395" t="s">
        <v>1325</v>
      </c>
      <c r="H269" s="373" t="s">
        <v>188</v>
      </c>
      <c r="I269" s="342"/>
      <c r="J269" s="343"/>
      <c r="K269" s="344"/>
      <c r="L269" s="345"/>
      <c r="M269" s="346"/>
    </row>
    <row r="270" spans="1:13" ht="25.5">
      <c r="A270" s="335">
        <v>262</v>
      </c>
      <c r="B270" s="380">
        <v>45089</v>
      </c>
      <c r="C270" s="369" t="s">
        <v>516</v>
      </c>
      <c r="D270" s="394">
        <v>10000</v>
      </c>
      <c r="E270" s="389" t="s">
        <v>1326</v>
      </c>
      <c r="F270" s="383" t="s">
        <v>1327</v>
      </c>
      <c r="G270" s="395" t="s">
        <v>1328</v>
      </c>
      <c r="H270" s="373" t="s">
        <v>188</v>
      </c>
      <c r="I270" s="342"/>
      <c r="J270" s="343"/>
      <c r="K270" s="344"/>
      <c r="L270" s="345"/>
      <c r="M270" s="346"/>
    </row>
    <row r="271" spans="1:13" ht="25.5">
      <c r="A271" s="335">
        <v>263</v>
      </c>
      <c r="B271" s="380">
        <v>45089</v>
      </c>
      <c r="C271" s="369" t="s">
        <v>516</v>
      </c>
      <c r="D271" s="394">
        <v>30000</v>
      </c>
      <c r="E271" s="389" t="s">
        <v>989</v>
      </c>
      <c r="F271" s="383" t="s">
        <v>1329</v>
      </c>
      <c r="G271" s="395" t="s">
        <v>1330</v>
      </c>
      <c r="H271" s="373" t="s">
        <v>188</v>
      </c>
      <c r="I271" s="342"/>
      <c r="J271" s="343"/>
      <c r="K271" s="344"/>
      <c r="L271" s="345"/>
      <c r="M271" s="346"/>
    </row>
    <row r="272" spans="1:13" ht="25.5">
      <c r="A272" s="335">
        <v>264</v>
      </c>
      <c r="B272" s="380">
        <v>45089</v>
      </c>
      <c r="C272" s="369" t="s">
        <v>516</v>
      </c>
      <c r="D272" s="394">
        <v>30000</v>
      </c>
      <c r="E272" s="389" t="s">
        <v>1331</v>
      </c>
      <c r="F272" s="383" t="s">
        <v>1332</v>
      </c>
      <c r="G272" s="395" t="s">
        <v>1333</v>
      </c>
      <c r="H272" s="373" t="s">
        <v>188</v>
      </c>
      <c r="I272" s="342"/>
      <c r="J272" s="343"/>
      <c r="K272" s="344"/>
      <c r="L272" s="345"/>
      <c r="M272" s="346"/>
    </row>
    <row r="273" spans="1:13" ht="25.5">
      <c r="A273" s="335">
        <v>265</v>
      </c>
      <c r="B273" s="380">
        <v>45089</v>
      </c>
      <c r="C273" s="369" t="s">
        <v>516</v>
      </c>
      <c r="D273" s="394">
        <v>10000</v>
      </c>
      <c r="E273" s="389" t="s">
        <v>1334</v>
      </c>
      <c r="F273" s="383" t="s">
        <v>1335</v>
      </c>
      <c r="G273" s="395" t="s">
        <v>1336</v>
      </c>
      <c r="H273" s="373" t="s">
        <v>188</v>
      </c>
      <c r="I273" s="342"/>
      <c r="J273" s="343"/>
      <c r="K273" s="344"/>
      <c r="L273" s="345"/>
      <c r="M273" s="346"/>
    </row>
    <row r="274" spans="1:13" ht="25.5">
      <c r="A274" s="335">
        <v>266</v>
      </c>
      <c r="B274" s="380">
        <v>45089</v>
      </c>
      <c r="C274" s="369" t="s">
        <v>516</v>
      </c>
      <c r="D274" s="394">
        <v>60000</v>
      </c>
      <c r="E274" s="389" t="s">
        <v>1337</v>
      </c>
      <c r="F274" s="383" t="s">
        <v>1338</v>
      </c>
      <c r="G274" s="395" t="s">
        <v>1339</v>
      </c>
      <c r="H274" s="373" t="s">
        <v>188</v>
      </c>
      <c r="I274" s="342"/>
      <c r="J274" s="343"/>
      <c r="K274" s="344"/>
      <c r="L274" s="345"/>
      <c r="M274" s="346"/>
    </row>
    <row r="275" spans="1:13" ht="25.5">
      <c r="A275" s="335">
        <v>267</v>
      </c>
      <c r="B275" s="380">
        <v>45089</v>
      </c>
      <c r="C275" s="369" t="s">
        <v>516</v>
      </c>
      <c r="D275" s="394">
        <v>60000</v>
      </c>
      <c r="E275" s="389" t="s">
        <v>1340</v>
      </c>
      <c r="F275" s="383" t="s">
        <v>1341</v>
      </c>
      <c r="G275" s="395" t="s">
        <v>1342</v>
      </c>
      <c r="H275" s="373" t="s">
        <v>188</v>
      </c>
      <c r="I275" s="342"/>
      <c r="J275" s="343"/>
      <c r="K275" s="344"/>
      <c r="L275" s="345"/>
      <c r="M275" s="346"/>
    </row>
    <row r="276" spans="1:13" ht="25.5">
      <c r="A276" s="335">
        <v>268</v>
      </c>
      <c r="B276" s="380">
        <v>45089</v>
      </c>
      <c r="C276" s="369" t="s">
        <v>516</v>
      </c>
      <c r="D276" s="394">
        <v>60000</v>
      </c>
      <c r="E276" s="389" t="s">
        <v>1343</v>
      </c>
      <c r="F276" s="383" t="s">
        <v>1344</v>
      </c>
      <c r="G276" s="395" t="s">
        <v>1345</v>
      </c>
      <c r="H276" s="373" t="s">
        <v>188</v>
      </c>
      <c r="I276" s="342"/>
      <c r="J276" s="343"/>
      <c r="K276" s="344"/>
      <c r="L276" s="345"/>
      <c r="M276" s="346"/>
    </row>
    <row r="277" spans="1:13" ht="25.5">
      <c r="A277" s="335">
        <v>269</v>
      </c>
      <c r="B277" s="380">
        <v>45119</v>
      </c>
      <c r="C277" s="369" t="s">
        <v>516</v>
      </c>
      <c r="D277" s="394">
        <v>60000</v>
      </c>
      <c r="E277" s="389" t="s">
        <v>1346</v>
      </c>
      <c r="F277" s="383" t="s">
        <v>1347</v>
      </c>
      <c r="G277" s="395" t="s">
        <v>1348</v>
      </c>
      <c r="H277" s="373" t="s">
        <v>188</v>
      </c>
      <c r="I277" s="342"/>
      <c r="J277" s="343"/>
      <c r="K277" s="344"/>
      <c r="L277" s="345"/>
      <c r="M277" s="346"/>
    </row>
    <row r="278" spans="1:13" ht="25.5">
      <c r="A278" s="335">
        <v>270</v>
      </c>
      <c r="B278" s="380">
        <v>45119</v>
      </c>
      <c r="C278" s="369" t="s">
        <v>516</v>
      </c>
      <c r="D278" s="394">
        <v>60000</v>
      </c>
      <c r="E278" s="389" t="s">
        <v>1349</v>
      </c>
      <c r="F278" s="383" t="s">
        <v>1350</v>
      </c>
      <c r="G278" s="395" t="s">
        <v>1351</v>
      </c>
      <c r="H278" s="373" t="s">
        <v>188</v>
      </c>
      <c r="I278" s="342"/>
      <c r="J278" s="343"/>
      <c r="K278" s="344"/>
      <c r="L278" s="345"/>
      <c r="M278" s="346"/>
    </row>
    <row r="279" spans="1:13" ht="25.5">
      <c r="A279" s="335">
        <v>271</v>
      </c>
      <c r="B279" s="380">
        <v>45119</v>
      </c>
      <c r="C279" s="369" t="s">
        <v>516</v>
      </c>
      <c r="D279" s="394">
        <v>60000</v>
      </c>
      <c r="E279" s="389" t="s">
        <v>1352</v>
      </c>
      <c r="F279" s="383" t="s">
        <v>1353</v>
      </c>
      <c r="G279" s="395" t="s">
        <v>1354</v>
      </c>
      <c r="H279" s="373" t="s">
        <v>188</v>
      </c>
      <c r="I279" s="342"/>
      <c r="J279" s="343"/>
      <c r="K279" s="344"/>
      <c r="L279" s="345"/>
      <c r="M279" s="346"/>
    </row>
    <row r="280" spans="1:13" ht="25.5">
      <c r="A280" s="335">
        <v>272</v>
      </c>
      <c r="B280" s="380">
        <v>45119</v>
      </c>
      <c r="C280" s="369" t="s">
        <v>516</v>
      </c>
      <c r="D280" s="394">
        <v>60000</v>
      </c>
      <c r="E280" s="389" t="s">
        <v>1355</v>
      </c>
      <c r="F280" s="383" t="s">
        <v>1356</v>
      </c>
      <c r="G280" s="395" t="s">
        <v>1357</v>
      </c>
      <c r="H280" s="373" t="s">
        <v>188</v>
      </c>
      <c r="I280" s="342"/>
      <c r="J280" s="343"/>
      <c r="K280" s="344"/>
      <c r="L280" s="345"/>
      <c r="M280" s="346"/>
    </row>
    <row r="281" spans="1:13" ht="25.5">
      <c r="A281" s="335">
        <v>273</v>
      </c>
      <c r="B281" s="380">
        <v>45119</v>
      </c>
      <c r="C281" s="369" t="s">
        <v>516</v>
      </c>
      <c r="D281" s="394">
        <v>20000</v>
      </c>
      <c r="E281" s="389" t="s">
        <v>1358</v>
      </c>
      <c r="F281" s="383" t="s">
        <v>1359</v>
      </c>
      <c r="G281" s="395" t="s">
        <v>1360</v>
      </c>
      <c r="H281" s="373" t="s">
        <v>188</v>
      </c>
      <c r="I281" s="342"/>
      <c r="J281" s="343"/>
      <c r="K281" s="344"/>
      <c r="L281" s="345"/>
      <c r="M281" s="346"/>
    </row>
    <row r="282" spans="1:13" ht="25.5">
      <c r="A282" s="335">
        <v>274</v>
      </c>
      <c r="B282" s="380">
        <v>45119</v>
      </c>
      <c r="C282" s="369" t="s">
        <v>516</v>
      </c>
      <c r="D282" s="394">
        <v>30000</v>
      </c>
      <c r="E282" s="389" t="s">
        <v>1361</v>
      </c>
      <c r="F282" s="383" t="s">
        <v>1362</v>
      </c>
      <c r="G282" s="395" t="s">
        <v>1363</v>
      </c>
      <c r="H282" s="373" t="s">
        <v>188</v>
      </c>
      <c r="I282" s="342"/>
      <c r="J282" s="343"/>
      <c r="K282" s="344"/>
      <c r="L282" s="345"/>
      <c r="M282" s="346"/>
    </row>
    <row r="283" spans="1:13" ht="25.5">
      <c r="A283" s="335">
        <v>275</v>
      </c>
      <c r="B283" s="380">
        <v>45150</v>
      </c>
      <c r="C283" s="369" t="s">
        <v>516</v>
      </c>
      <c r="D283" s="394">
        <v>60000</v>
      </c>
      <c r="E283" s="389" t="s">
        <v>1364</v>
      </c>
      <c r="F283" s="383" t="s">
        <v>1365</v>
      </c>
      <c r="G283" s="395" t="s">
        <v>1366</v>
      </c>
      <c r="H283" s="373" t="s">
        <v>188</v>
      </c>
      <c r="I283" s="342"/>
      <c r="J283" s="343"/>
      <c r="K283" s="344"/>
      <c r="L283" s="345"/>
      <c r="M283" s="346"/>
    </row>
    <row r="284" spans="1:13" ht="25.5">
      <c r="A284" s="335">
        <v>276</v>
      </c>
      <c r="B284" s="380">
        <v>45119</v>
      </c>
      <c r="C284" s="369" t="s">
        <v>516</v>
      </c>
      <c r="D284" s="394">
        <v>50000</v>
      </c>
      <c r="E284" s="389" t="s">
        <v>1367</v>
      </c>
      <c r="F284" s="383" t="s">
        <v>1368</v>
      </c>
      <c r="G284" s="395" t="s">
        <v>1369</v>
      </c>
      <c r="H284" s="373" t="s">
        <v>188</v>
      </c>
      <c r="I284" s="342"/>
      <c r="J284" s="343"/>
      <c r="K284" s="344"/>
      <c r="L284" s="345"/>
      <c r="M284" s="346"/>
    </row>
    <row r="285" spans="1:13" ht="25.5">
      <c r="A285" s="335">
        <v>277</v>
      </c>
      <c r="B285" s="380">
        <v>45119</v>
      </c>
      <c r="C285" s="369" t="s">
        <v>516</v>
      </c>
      <c r="D285" s="394">
        <v>15000</v>
      </c>
      <c r="E285" s="389" t="s">
        <v>1370</v>
      </c>
      <c r="F285" s="383" t="s">
        <v>1371</v>
      </c>
      <c r="G285" s="395" t="s">
        <v>1372</v>
      </c>
      <c r="H285" s="373" t="s">
        <v>188</v>
      </c>
      <c r="I285" s="342"/>
      <c r="J285" s="343"/>
      <c r="K285" s="344"/>
      <c r="L285" s="345"/>
      <c r="M285" s="346"/>
    </row>
    <row r="286" spans="1:13" ht="25.5">
      <c r="A286" s="335">
        <v>278</v>
      </c>
      <c r="B286" s="380">
        <v>45119</v>
      </c>
      <c r="C286" s="369" t="s">
        <v>516</v>
      </c>
      <c r="D286" s="394">
        <v>40000</v>
      </c>
      <c r="E286" s="389" t="s">
        <v>1373</v>
      </c>
      <c r="F286" s="383" t="s">
        <v>1374</v>
      </c>
      <c r="G286" s="395" t="s">
        <v>1375</v>
      </c>
      <c r="H286" s="373" t="s">
        <v>188</v>
      </c>
      <c r="I286" s="342"/>
      <c r="J286" s="343"/>
      <c r="K286" s="344"/>
      <c r="L286" s="345"/>
      <c r="M286" s="346"/>
    </row>
    <row r="287" spans="1:13" ht="25.5">
      <c r="A287" s="335">
        <v>279</v>
      </c>
      <c r="B287" s="380">
        <v>45119</v>
      </c>
      <c r="C287" s="369" t="s">
        <v>516</v>
      </c>
      <c r="D287" s="394">
        <v>60000</v>
      </c>
      <c r="E287" s="389" t="s">
        <v>1376</v>
      </c>
      <c r="F287" s="383" t="s">
        <v>1377</v>
      </c>
      <c r="G287" s="395" t="s">
        <v>1378</v>
      </c>
      <c r="H287" s="373" t="s">
        <v>188</v>
      </c>
      <c r="I287" s="342"/>
      <c r="J287" s="343"/>
      <c r="K287" s="344"/>
      <c r="L287" s="345"/>
      <c r="M287" s="346"/>
    </row>
    <row r="288" spans="1:13" ht="25.5">
      <c r="A288" s="335">
        <v>280</v>
      </c>
      <c r="B288" s="380">
        <v>45119</v>
      </c>
      <c r="C288" s="369" t="s">
        <v>516</v>
      </c>
      <c r="D288" s="394">
        <v>9000</v>
      </c>
      <c r="E288" s="389" t="s">
        <v>1379</v>
      </c>
      <c r="F288" s="383" t="s">
        <v>1380</v>
      </c>
      <c r="G288" s="395" t="s">
        <v>1381</v>
      </c>
      <c r="H288" s="373" t="s">
        <v>188</v>
      </c>
      <c r="I288" s="342"/>
      <c r="J288" s="343"/>
      <c r="K288" s="344"/>
      <c r="L288" s="345"/>
      <c r="M288" s="346"/>
    </row>
    <row r="289" spans="1:13" ht="25.5">
      <c r="A289" s="335">
        <v>281</v>
      </c>
      <c r="B289" s="380">
        <v>45150</v>
      </c>
      <c r="C289" s="369" t="s">
        <v>516</v>
      </c>
      <c r="D289" s="394">
        <v>40000</v>
      </c>
      <c r="E289" s="389" t="s">
        <v>1382</v>
      </c>
      <c r="F289" s="383" t="s">
        <v>1383</v>
      </c>
      <c r="G289" s="395" t="s">
        <v>1384</v>
      </c>
      <c r="H289" s="373" t="s">
        <v>188</v>
      </c>
      <c r="I289" s="342"/>
      <c r="J289" s="343"/>
      <c r="K289" s="344"/>
      <c r="L289" s="345"/>
      <c r="M289" s="346"/>
    </row>
    <row r="290" spans="1:13" ht="25.5">
      <c r="A290" s="335">
        <v>282</v>
      </c>
      <c r="B290" s="380">
        <v>45272</v>
      </c>
      <c r="C290" s="369" t="s">
        <v>516</v>
      </c>
      <c r="D290" s="394">
        <v>15000</v>
      </c>
      <c r="E290" s="389" t="s">
        <v>1385</v>
      </c>
      <c r="F290" s="383" t="s">
        <v>1386</v>
      </c>
      <c r="G290" s="395" t="s">
        <v>1387</v>
      </c>
      <c r="H290" s="373" t="s">
        <v>188</v>
      </c>
      <c r="I290" s="342"/>
      <c r="J290" s="343"/>
      <c r="K290" s="344"/>
      <c r="L290" s="345"/>
      <c r="M290" s="346"/>
    </row>
    <row r="291" spans="1:13" ht="25.5">
      <c r="A291" s="335">
        <v>283</v>
      </c>
      <c r="B291" s="380">
        <v>45272</v>
      </c>
      <c r="C291" s="369" t="s">
        <v>516</v>
      </c>
      <c r="D291" s="394">
        <v>50000</v>
      </c>
      <c r="E291" s="389" t="s">
        <v>1388</v>
      </c>
      <c r="F291" s="383" t="s">
        <v>1389</v>
      </c>
      <c r="G291" s="395" t="s">
        <v>1390</v>
      </c>
      <c r="H291" s="373" t="s">
        <v>188</v>
      </c>
      <c r="I291" s="342"/>
      <c r="J291" s="343"/>
      <c r="K291" s="344"/>
      <c r="L291" s="345"/>
      <c r="M291" s="346"/>
    </row>
    <row r="292" spans="1:13" ht="25.5">
      <c r="A292" s="335">
        <v>284</v>
      </c>
      <c r="B292" s="392" t="s">
        <v>1391</v>
      </c>
      <c r="C292" s="369" t="s">
        <v>516</v>
      </c>
      <c r="D292" s="394">
        <v>50000</v>
      </c>
      <c r="E292" s="389" t="s">
        <v>1392</v>
      </c>
      <c r="F292" s="383" t="s">
        <v>1393</v>
      </c>
      <c r="G292" s="395" t="s">
        <v>1394</v>
      </c>
      <c r="H292" s="373" t="s">
        <v>188</v>
      </c>
      <c r="I292" s="342"/>
      <c r="J292" s="343"/>
      <c r="K292" s="344"/>
      <c r="L292" s="345"/>
      <c r="M292" s="346"/>
    </row>
    <row r="293" spans="1:13" ht="25.5">
      <c r="A293" s="335">
        <v>285</v>
      </c>
      <c r="B293" s="392" t="s">
        <v>1391</v>
      </c>
      <c r="C293" s="369" t="s">
        <v>516</v>
      </c>
      <c r="D293" s="394">
        <v>60000</v>
      </c>
      <c r="E293" s="389" t="s">
        <v>1395</v>
      </c>
      <c r="F293" s="383" t="s">
        <v>1396</v>
      </c>
      <c r="G293" s="395" t="s">
        <v>1397</v>
      </c>
      <c r="H293" s="373" t="s">
        <v>188</v>
      </c>
      <c r="I293" s="342"/>
      <c r="J293" s="343"/>
      <c r="K293" s="344"/>
      <c r="L293" s="345"/>
      <c r="M293" s="346"/>
    </row>
    <row r="294" spans="1:13" ht="25.5">
      <c r="A294" s="335">
        <v>286</v>
      </c>
      <c r="B294" s="392" t="s">
        <v>1391</v>
      </c>
      <c r="C294" s="369" t="s">
        <v>516</v>
      </c>
      <c r="D294" s="394">
        <v>30000</v>
      </c>
      <c r="E294" s="389" t="s">
        <v>1398</v>
      </c>
      <c r="F294" s="383" t="s">
        <v>1399</v>
      </c>
      <c r="G294" s="395" t="s">
        <v>1400</v>
      </c>
      <c r="H294" s="373" t="s">
        <v>188</v>
      </c>
      <c r="I294" s="342"/>
      <c r="J294" s="343"/>
      <c r="K294" s="344"/>
      <c r="L294" s="345"/>
      <c r="M294" s="346"/>
    </row>
    <row r="295" spans="1:13" ht="25.5">
      <c r="A295" s="335">
        <v>287</v>
      </c>
      <c r="B295" s="392" t="s">
        <v>1391</v>
      </c>
      <c r="C295" s="369" t="s">
        <v>516</v>
      </c>
      <c r="D295" s="394">
        <v>60000</v>
      </c>
      <c r="E295" s="389" t="s">
        <v>1401</v>
      </c>
      <c r="F295" s="383" t="s">
        <v>1402</v>
      </c>
      <c r="G295" s="395" t="s">
        <v>1403</v>
      </c>
      <c r="H295" s="373" t="s">
        <v>188</v>
      </c>
      <c r="I295" s="342"/>
      <c r="J295" s="343"/>
      <c r="K295" s="344"/>
      <c r="L295" s="345"/>
      <c r="M295" s="346"/>
    </row>
    <row r="296" spans="1:13" ht="25.5">
      <c r="A296" s="335">
        <v>288</v>
      </c>
      <c r="B296" s="392" t="s">
        <v>1391</v>
      </c>
      <c r="C296" s="369" t="s">
        <v>516</v>
      </c>
      <c r="D296" s="394">
        <v>40000</v>
      </c>
      <c r="E296" s="389" t="s">
        <v>1404</v>
      </c>
      <c r="F296" s="383" t="s">
        <v>1405</v>
      </c>
      <c r="G296" s="395" t="s">
        <v>1406</v>
      </c>
      <c r="H296" s="373" t="s">
        <v>188</v>
      </c>
      <c r="I296" s="342"/>
      <c r="J296" s="343"/>
      <c r="K296" s="344"/>
      <c r="L296" s="345"/>
      <c r="M296" s="346"/>
    </row>
    <row r="297" spans="1:13" ht="25.5">
      <c r="A297" s="335">
        <v>289</v>
      </c>
      <c r="B297" s="392" t="s">
        <v>1391</v>
      </c>
      <c r="C297" s="369" t="s">
        <v>516</v>
      </c>
      <c r="D297" s="394">
        <v>40000</v>
      </c>
      <c r="E297" s="389" t="s">
        <v>1407</v>
      </c>
      <c r="F297" s="383" t="s">
        <v>1408</v>
      </c>
      <c r="G297" s="395" t="s">
        <v>1409</v>
      </c>
      <c r="H297" s="373" t="s">
        <v>188</v>
      </c>
      <c r="I297" s="342"/>
      <c r="J297" s="343"/>
      <c r="K297" s="344"/>
      <c r="L297" s="345"/>
      <c r="M297" s="346"/>
    </row>
    <row r="298" spans="1:13" ht="25.5">
      <c r="A298" s="335">
        <v>290</v>
      </c>
      <c r="B298" s="392" t="s">
        <v>1391</v>
      </c>
      <c r="C298" s="369" t="s">
        <v>516</v>
      </c>
      <c r="D298" s="394">
        <v>40000</v>
      </c>
      <c r="E298" s="389" t="s">
        <v>1410</v>
      </c>
      <c r="F298" s="383" t="s">
        <v>1411</v>
      </c>
      <c r="G298" s="395" t="s">
        <v>1412</v>
      </c>
      <c r="H298" s="373" t="s">
        <v>188</v>
      </c>
      <c r="I298" s="342"/>
      <c r="J298" s="343"/>
      <c r="K298" s="344"/>
      <c r="L298" s="345"/>
      <c r="M298" s="346"/>
    </row>
    <row r="299" spans="1:13" ht="25.5">
      <c r="A299" s="335">
        <v>291</v>
      </c>
      <c r="B299" s="392" t="s">
        <v>1413</v>
      </c>
      <c r="C299" s="369" t="s">
        <v>516</v>
      </c>
      <c r="D299" s="394">
        <v>15000</v>
      </c>
      <c r="E299" s="389" t="s">
        <v>1414</v>
      </c>
      <c r="F299" s="383" t="s">
        <v>1415</v>
      </c>
      <c r="G299" s="395" t="s">
        <v>1416</v>
      </c>
      <c r="H299" s="373" t="s">
        <v>188</v>
      </c>
      <c r="I299" s="342"/>
      <c r="J299" s="343"/>
      <c r="K299" s="344"/>
      <c r="L299" s="345"/>
      <c r="M299" s="346"/>
    </row>
    <row r="300" spans="1:13" ht="25.5">
      <c r="A300" s="335">
        <v>292</v>
      </c>
      <c r="B300" s="392" t="s">
        <v>1413</v>
      </c>
      <c r="C300" s="369" t="s">
        <v>516</v>
      </c>
      <c r="D300" s="394">
        <v>40000</v>
      </c>
      <c r="E300" s="389" t="s">
        <v>1417</v>
      </c>
      <c r="F300" s="383" t="s">
        <v>1418</v>
      </c>
      <c r="G300" s="395" t="s">
        <v>1419</v>
      </c>
      <c r="H300" s="373" t="s">
        <v>188</v>
      </c>
      <c r="I300" s="342"/>
      <c r="J300" s="343"/>
      <c r="K300" s="344"/>
      <c r="L300" s="345"/>
      <c r="M300" s="346"/>
    </row>
    <row r="301" spans="1:13" ht="25.5">
      <c r="A301" s="335">
        <v>293</v>
      </c>
      <c r="B301" s="392" t="s">
        <v>1413</v>
      </c>
      <c r="C301" s="369" t="s">
        <v>516</v>
      </c>
      <c r="D301" s="394">
        <v>60000</v>
      </c>
      <c r="E301" s="389" t="s">
        <v>1420</v>
      </c>
      <c r="F301" s="383" t="s">
        <v>1421</v>
      </c>
      <c r="G301" s="395" t="s">
        <v>1422</v>
      </c>
      <c r="H301" s="373" t="s">
        <v>188</v>
      </c>
      <c r="I301" s="342"/>
      <c r="J301" s="343"/>
      <c r="K301" s="344"/>
      <c r="L301" s="345"/>
      <c r="M301" s="346"/>
    </row>
    <row r="302" spans="1:13" ht="25.5">
      <c r="A302" s="335">
        <v>294</v>
      </c>
      <c r="B302" s="392" t="s">
        <v>1413</v>
      </c>
      <c r="C302" s="369" t="s">
        <v>516</v>
      </c>
      <c r="D302" s="394">
        <v>50000</v>
      </c>
      <c r="E302" s="389" t="s">
        <v>1423</v>
      </c>
      <c r="F302" s="383" t="s">
        <v>1424</v>
      </c>
      <c r="G302" s="395" t="s">
        <v>1425</v>
      </c>
      <c r="H302" s="373" t="s">
        <v>188</v>
      </c>
      <c r="I302" s="342"/>
      <c r="J302" s="343"/>
      <c r="K302" s="344"/>
      <c r="L302" s="345"/>
      <c r="M302" s="346"/>
    </row>
    <row r="303" spans="1:13" ht="25.5">
      <c r="A303" s="335">
        <v>295</v>
      </c>
      <c r="B303" s="392" t="s">
        <v>1413</v>
      </c>
      <c r="C303" s="369" t="s">
        <v>516</v>
      </c>
      <c r="D303" s="394">
        <v>40000</v>
      </c>
      <c r="E303" s="389" t="s">
        <v>1426</v>
      </c>
      <c r="F303" s="383" t="s">
        <v>1427</v>
      </c>
      <c r="G303" s="395" t="s">
        <v>1428</v>
      </c>
      <c r="H303" s="373" t="s">
        <v>188</v>
      </c>
      <c r="I303" s="342"/>
      <c r="J303" s="343"/>
      <c r="K303" s="344"/>
      <c r="L303" s="345"/>
      <c r="M303" s="346"/>
    </row>
    <row r="304" spans="1:13" ht="25.5">
      <c r="A304" s="335">
        <v>296</v>
      </c>
      <c r="B304" s="392" t="s">
        <v>1429</v>
      </c>
      <c r="C304" s="369" t="s">
        <v>516</v>
      </c>
      <c r="D304" s="394">
        <v>60000</v>
      </c>
      <c r="E304" s="389" t="s">
        <v>1430</v>
      </c>
      <c r="F304" s="383" t="s">
        <v>1431</v>
      </c>
      <c r="G304" s="395" t="s">
        <v>1432</v>
      </c>
      <c r="H304" s="373" t="s">
        <v>188</v>
      </c>
      <c r="I304" s="342"/>
      <c r="J304" s="343"/>
      <c r="K304" s="344"/>
      <c r="L304" s="345"/>
      <c r="M304" s="346"/>
    </row>
    <row r="305" spans="1:13" ht="25.5">
      <c r="A305" s="335">
        <v>297</v>
      </c>
      <c r="B305" s="392" t="s">
        <v>1429</v>
      </c>
      <c r="C305" s="369" t="s">
        <v>516</v>
      </c>
      <c r="D305" s="394">
        <v>60000</v>
      </c>
      <c r="E305" s="389" t="s">
        <v>1433</v>
      </c>
      <c r="F305" s="383" t="s">
        <v>1434</v>
      </c>
      <c r="G305" s="395" t="s">
        <v>1435</v>
      </c>
      <c r="H305" s="373" t="s">
        <v>188</v>
      </c>
      <c r="I305" s="342"/>
      <c r="J305" s="343"/>
      <c r="K305" s="344"/>
      <c r="L305" s="345"/>
      <c r="M305" s="346"/>
    </row>
    <row r="306" spans="1:13" ht="25.5">
      <c r="A306" s="335">
        <v>298</v>
      </c>
      <c r="B306" s="392" t="s">
        <v>1429</v>
      </c>
      <c r="C306" s="369" t="s">
        <v>516</v>
      </c>
      <c r="D306" s="394">
        <v>40000</v>
      </c>
      <c r="E306" s="389" t="s">
        <v>1436</v>
      </c>
      <c r="F306" s="383" t="s">
        <v>1437</v>
      </c>
      <c r="G306" s="395" t="s">
        <v>1438</v>
      </c>
      <c r="H306" s="373" t="s">
        <v>188</v>
      </c>
      <c r="I306" s="342"/>
      <c r="J306" s="343"/>
      <c r="K306" s="344"/>
      <c r="L306" s="345"/>
      <c r="M306" s="346"/>
    </row>
    <row r="307" spans="1:13" ht="25.5">
      <c r="A307" s="335">
        <v>299</v>
      </c>
      <c r="B307" s="392" t="s">
        <v>1429</v>
      </c>
      <c r="C307" s="369" t="s">
        <v>516</v>
      </c>
      <c r="D307" s="394">
        <v>10000</v>
      </c>
      <c r="E307" s="389" t="s">
        <v>1439</v>
      </c>
      <c r="F307" s="383" t="s">
        <v>1440</v>
      </c>
      <c r="G307" s="395" t="s">
        <v>1441</v>
      </c>
      <c r="H307" s="373" t="s">
        <v>188</v>
      </c>
      <c r="I307" s="342"/>
      <c r="J307" s="343"/>
      <c r="K307" s="344"/>
      <c r="L307" s="345"/>
      <c r="M307" s="346"/>
    </row>
    <row r="308" spans="1:13" ht="25.5">
      <c r="A308" s="335">
        <v>300</v>
      </c>
      <c r="B308" s="392" t="s">
        <v>1429</v>
      </c>
      <c r="C308" s="369" t="s">
        <v>516</v>
      </c>
      <c r="D308" s="394">
        <v>40000</v>
      </c>
      <c r="E308" s="389" t="s">
        <v>1442</v>
      </c>
      <c r="F308" s="383" t="s">
        <v>1443</v>
      </c>
      <c r="G308" s="395" t="s">
        <v>1444</v>
      </c>
      <c r="H308" s="373" t="s">
        <v>188</v>
      </c>
      <c r="I308" s="342"/>
      <c r="J308" s="343"/>
      <c r="K308" s="344"/>
      <c r="L308" s="345"/>
      <c r="M308" s="346"/>
    </row>
    <row r="309" spans="1:13" ht="25.5">
      <c r="A309" s="335">
        <v>301</v>
      </c>
      <c r="B309" s="392" t="s">
        <v>1429</v>
      </c>
      <c r="C309" s="369" t="s">
        <v>516</v>
      </c>
      <c r="D309" s="394">
        <v>60000</v>
      </c>
      <c r="E309" s="389" t="s">
        <v>1445</v>
      </c>
      <c r="F309" s="383" t="s">
        <v>1446</v>
      </c>
      <c r="G309" s="395" t="s">
        <v>1447</v>
      </c>
      <c r="H309" s="373" t="s">
        <v>188</v>
      </c>
      <c r="I309" s="342"/>
      <c r="J309" s="343"/>
      <c r="K309" s="344"/>
      <c r="L309" s="345"/>
      <c r="M309" s="346"/>
    </row>
    <row r="310" spans="1:13" ht="25.5">
      <c r="A310" s="335">
        <v>302</v>
      </c>
      <c r="B310" s="392" t="s">
        <v>1429</v>
      </c>
      <c r="C310" s="369" t="s">
        <v>516</v>
      </c>
      <c r="D310" s="394">
        <v>12000</v>
      </c>
      <c r="E310" s="389" t="s">
        <v>1448</v>
      </c>
      <c r="F310" s="383" t="s">
        <v>1449</v>
      </c>
      <c r="G310" s="395" t="s">
        <v>1450</v>
      </c>
      <c r="H310" s="373" t="s">
        <v>188</v>
      </c>
      <c r="I310" s="342"/>
      <c r="J310" s="343"/>
      <c r="K310" s="344"/>
      <c r="L310" s="345"/>
      <c r="M310" s="346"/>
    </row>
    <row r="311" spans="1:13" ht="25.5">
      <c r="A311" s="335">
        <v>303</v>
      </c>
      <c r="B311" s="392" t="s">
        <v>1429</v>
      </c>
      <c r="C311" s="369" t="s">
        <v>516</v>
      </c>
      <c r="D311" s="394">
        <v>60000</v>
      </c>
      <c r="E311" s="389" t="s">
        <v>1451</v>
      </c>
      <c r="F311" s="383" t="s">
        <v>1452</v>
      </c>
      <c r="G311" s="395" t="s">
        <v>1453</v>
      </c>
      <c r="H311" s="373" t="s">
        <v>188</v>
      </c>
      <c r="I311" s="342"/>
      <c r="J311" s="343"/>
      <c r="K311" s="344"/>
      <c r="L311" s="345"/>
      <c r="M311" s="346"/>
    </row>
    <row r="312" spans="1:13" ht="25.5">
      <c r="A312" s="335">
        <v>304</v>
      </c>
      <c r="B312" s="392" t="s">
        <v>1454</v>
      </c>
      <c r="C312" s="369" t="s">
        <v>516</v>
      </c>
      <c r="D312" s="394">
        <v>10000</v>
      </c>
      <c r="E312" s="389" t="s">
        <v>1455</v>
      </c>
      <c r="F312" s="383" t="s">
        <v>1456</v>
      </c>
      <c r="G312" s="395" t="s">
        <v>1457</v>
      </c>
      <c r="H312" s="373" t="s">
        <v>188</v>
      </c>
      <c r="I312" s="342"/>
      <c r="J312" s="343"/>
      <c r="K312" s="344"/>
      <c r="L312" s="345"/>
      <c r="M312" s="346"/>
    </row>
    <row r="313" spans="1:13" ht="25.5">
      <c r="A313" s="335">
        <v>305</v>
      </c>
      <c r="B313" s="392" t="s">
        <v>1454</v>
      </c>
      <c r="C313" s="369" t="s">
        <v>516</v>
      </c>
      <c r="D313" s="394">
        <v>55000</v>
      </c>
      <c r="E313" s="389" t="s">
        <v>1458</v>
      </c>
      <c r="F313" s="383" t="s">
        <v>1459</v>
      </c>
      <c r="G313" s="395" t="s">
        <v>1460</v>
      </c>
      <c r="H313" s="373" t="s">
        <v>188</v>
      </c>
      <c r="I313" s="342"/>
      <c r="J313" s="343"/>
      <c r="K313" s="344"/>
      <c r="L313" s="345"/>
      <c r="M313" s="346"/>
    </row>
    <row r="314" spans="1:13" ht="25.5">
      <c r="A314" s="335">
        <v>306</v>
      </c>
      <c r="B314" s="392" t="s">
        <v>1454</v>
      </c>
      <c r="C314" s="369" t="s">
        <v>516</v>
      </c>
      <c r="D314" s="394">
        <v>55000</v>
      </c>
      <c r="E314" s="389" t="s">
        <v>1461</v>
      </c>
      <c r="F314" s="383" t="s">
        <v>1462</v>
      </c>
      <c r="G314" s="395" t="s">
        <v>1463</v>
      </c>
      <c r="H314" s="373" t="s">
        <v>188</v>
      </c>
      <c r="I314" s="342"/>
      <c r="J314" s="343"/>
      <c r="K314" s="344"/>
      <c r="L314" s="345"/>
      <c r="M314" s="346"/>
    </row>
    <row r="315" spans="1:13" ht="25.5">
      <c r="A315" s="335">
        <v>307</v>
      </c>
      <c r="B315" s="392" t="s">
        <v>1454</v>
      </c>
      <c r="C315" s="369" t="s">
        <v>516</v>
      </c>
      <c r="D315" s="394">
        <v>60000</v>
      </c>
      <c r="E315" s="389" t="s">
        <v>1464</v>
      </c>
      <c r="F315" s="383" t="s">
        <v>1465</v>
      </c>
      <c r="G315" s="395" t="s">
        <v>1466</v>
      </c>
      <c r="H315" s="373" t="s">
        <v>188</v>
      </c>
      <c r="I315" s="342"/>
      <c r="J315" s="343"/>
      <c r="K315" s="344"/>
      <c r="L315" s="345"/>
      <c r="M315" s="346"/>
    </row>
    <row r="316" spans="1:13" ht="25.5">
      <c r="A316" s="335">
        <v>308</v>
      </c>
      <c r="B316" s="392" t="s">
        <v>1454</v>
      </c>
      <c r="C316" s="369" t="s">
        <v>516</v>
      </c>
      <c r="D316" s="394">
        <v>60000</v>
      </c>
      <c r="E316" s="389" t="s">
        <v>1467</v>
      </c>
      <c r="F316" s="383" t="s">
        <v>1468</v>
      </c>
      <c r="G316" s="395" t="s">
        <v>1469</v>
      </c>
      <c r="H316" s="373" t="s">
        <v>188</v>
      </c>
      <c r="I316" s="342"/>
      <c r="J316" s="343"/>
      <c r="K316" s="344"/>
      <c r="L316" s="345"/>
      <c r="M316" s="346"/>
    </row>
    <row r="317" spans="1:13" ht="25.5">
      <c r="A317" s="335">
        <v>309</v>
      </c>
      <c r="B317" s="392" t="s">
        <v>1454</v>
      </c>
      <c r="C317" s="369" t="s">
        <v>516</v>
      </c>
      <c r="D317" s="394">
        <v>60000</v>
      </c>
      <c r="E317" s="389" t="s">
        <v>1470</v>
      </c>
      <c r="F317" s="383" t="s">
        <v>1471</v>
      </c>
      <c r="G317" s="395" t="s">
        <v>1472</v>
      </c>
      <c r="H317" s="373" t="s">
        <v>188</v>
      </c>
      <c r="I317" s="342"/>
      <c r="J317" s="343"/>
      <c r="K317" s="344"/>
      <c r="L317" s="345"/>
      <c r="M317" s="346"/>
    </row>
    <row r="318" spans="1:13" ht="25.5">
      <c r="A318" s="335">
        <v>310</v>
      </c>
      <c r="B318" s="392" t="s">
        <v>1454</v>
      </c>
      <c r="C318" s="369" t="s">
        <v>516</v>
      </c>
      <c r="D318" s="394">
        <v>40000</v>
      </c>
      <c r="E318" s="389" t="s">
        <v>1473</v>
      </c>
      <c r="F318" s="383" t="s">
        <v>1474</v>
      </c>
      <c r="G318" s="395" t="s">
        <v>1475</v>
      </c>
      <c r="H318" s="373" t="s">
        <v>188</v>
      </c>
      <c r="I318" s="342"/>
      <c r="J318" s="343"/>
      <c r="K318" s="344"/>
      <c r="L318" s="345"/>
      <c r="M318" s="346"/>
    </row>
    <row r="319" spans="1:13" ht="25.5">
      <c r="A319" s="335">
        <v>311</v>
      </c>
      <c r="B319" s="392" t="s">
        <v>1454</v>
      </c>
      <c r="C319" s="369" t="s">
        <v>516</v>
      </c>
      <c r="D319" s="394">
        <v>30000</v>
      </c>
      <c r="E319" s="389" t="s">
        <v>1476</v>
      </c>
      <c r="F319" s="383" t="s">
        <v>1477</v>
      </c>
      <c r="G319" s="395" t="s">
        <v>1478</v>
      </c>
      <c r="H319" s="373" t="s">
        <v>188</v>
      </c>
      <c r="I319" s="342"/>
      <c r="J319" s="343"/>
      <c r="K319" s="344"/>
      <c r="L319" s="345"/>
      <c r="M319" s="346"/>
    </row>
    <row r="320" spans="1:13" ht="25.5">
      <c r="A320" s="335">
        <v>312</v>
      </c>
      <c r="B320" s="392" t="s">
        <v>1454</v>
      </c>
      <c r="C320" s="369" t="s">
        <v>516</v>
      </c>
      <c r="D320" s="394">
        <v>50000</v>
      </c>
      <c r="E320" s="389" t="s">
        <v>1479</v>
      </c>
      <c r="F320" s="383" t="s">
        <v>1480</v>
      </c>
      <c r="G320" s="395" t="s">
        <v>1481</v>
      </c>
      <c r="H320" s="373" t="s">
        <v>188</v>
      </c>
      <c r="I320" s="342"/>
      <c r="J320" s="343"/>
      <c r="K320" s="344"/>
      <c r="L320" s="345"/>
      <c r="M320" s="346"/>
    </row>
    <row r="321" spans="1:13" ht="25.5">
      <c r="A321" s="335">
        <v>313</v>
      </c>
      <c r="B321" s="392" t="s">
        <v>1454</v>
      </c>
      <c r="C321" s="369" t="s">
        <v>516</v>
      </c>
      <c r="D321" s="394">
        <v>10000</v>
      </c>
      <c r="E321" s="389" t="s">
        <v>1482</v>
      </c>
      <c r="F321" s="383" t="s">
        <v>1483</v>
      </c>
      <c r="G321" s="395" t="s">
        <v>1484</v>
      </c>
      <c r="H321" s="373" t="s">
        <v>188</v>
      </c>
      <c r="I321" s="342"/>
      <c r="J321" s="343"/>
      <c r="K321" s="344"/>
      <c r="L321" s="345"/>
      <c r="M321" s="346"/>
    </row>
    <row r="322" spans="1:13" ht="25.5">
      <c r="A322" s="335">
        <v>314</v>
      </c>
      <c r="B322" s="392" t="s">
        <v>1454</v>
      </c>
      <c r="C322" s="369" t="s">
        <v>516</v>
      </c>
      <c r="D322" s="394">
        <v>60000</v>
      </c>
      <c r="E322" s="389" t="s">
        <v>1485</v>
      </c>
      <c r="F322" s="383" t="s">
        <v>1486</v>
      </c>
      <c r="G322" s="395" t="s">
        <v>1487</v>
      </c>
      <c r="H322" s="373" t="s">
        <v>188</v>
      </c>
      <c r="I322" s="342"/>
      <c r="J322" s="343"/>
      <c r="K322" s="344"/>
      <c r="L322" s="345"/>
      <c r="M322" s="346"/>
    </row>
    <row r="323" spans="1:13" ht="25.5">
      <c r="A323" s="335">
        <v>315</v>
      </c>
      <c r="B323" s="392" t="s">
        <v>1454</v>
      </c>
      <c r="C323" s="369" t="s">
        <v>516</v>
      </c>
      <c r="D323" s="394">
        <v>60000</v>
      </c>
      <c r="E323" s="389" t="s">
        <v>1488</v>
      </c>
      <c r="F323" s="383" t="s">
        <v>1489</v>
      </c>
      <c r="G323" s="395" t="s">
        <v>1490</v>
      </c>
      <c r="H323" s="373" t="s">
        <v>188</v>
      </c>
      <c r="I323" s="342"/>
      <c r="J323" s="343"/>
      <c r="K323" s="344"/>
      <c r="L323" s="345"/>
      <c r="M323" s="346"/>
    </row>
    <row r="324" spans="1:13" ht="25.5">
      <c r="A324" s="335">
        <v>316</v>
      </c>
      <c r="B324" s="392" t="s">
        <v>1454</v>
      </c>
      <c r="C324" s="369" t="s">
        <v>516</v>
      </c>
      <c r="D324" s="394">
        <v>60000</v>
      </c>
      <c r="E324" s="389" t="s">
        <v>1491</v>
      </c>
      <c r="F324" s="383" t="s">
        <v>1492</v>
      </c>
      <c r="G324" s="395" t="s">
        <v>1493</v>
      </c>
      <c r="H324" s="373" t="s">
        <v>188</v>
      </c>
      <c r="I324" s="342"/>
      <c r="J324" s="343"/>
      <c r="K324" s="344"/>
      <c r="L324" s="345"/>
      <c r="M324" s="346"/>
    </row>
    <row r="325" spans="1:13" ht="25.5">
      <c r="A325" s="335">
        <v>317</v>
      </c>
      <c r="B325" s="392" t="s">
        <v>1454</v>
      </c>
      <c r="C325" s="369" t="s">
        <v>516</v>
      </c>
      <c r="D325" s="394">
        <v>35000</v>
      </c>
      <c r="E325" s="389" t="s">
        <v>1494</v>
      </c>
      <c r="F325" s="383" t="s">
        <v>1495</v>
      </c>
      <c r="G325" s="395" t="s">
        <v>1496</v>
      </c>
      <c r="H325" s="373" t="s">
        <v>188</v>
      </c>
      <c r="I325" s="342"/>
      <c r="J325" s="343"/>
      <c r="K325" s="344"/>
      <c r="L325" s="345"/>
      <c r="M325" s="346"/>
    </row>
    <row r="326" spans="1:13" ht="25.5">
      <c r="A326" s="335">
        <v>318</v>
      </c>
      <c r="B326" s="392" t="s">
        <v>1497</v>
      </c>
      <c r="C326" s="369" t="s">
        <v>516</v>
      </c>
      <c r="D326" s="394">
        <v>60000</v>
      </c>
      <c r="E326" s="389" t="s">
        <v>1498</v>
      </c>
      <c r="F326" s="383" t="s">
        <v>1499</v>
      </c>
      <c r="G326" s="395" t="s">
        <v>1500</v>
      </c>
      <c r="H326" s="373" t="s">
        <v>188</v>
      </c>
      <c r="I326" s="342"/>
      <c r="J326" s="343"/>
      <c r="K326" s="344"/>
      <c r="L326" s="345"/>
      <c r="M326" s="346"/>
    </row>
    <row r="327" spans="1:13" ht="25.5">
      <c r="A327" s="335">
        <v>319</v>
      </c>
      <c r="B327" s="392" t="s">
        <v>1497</v>
      </c>
      <c r="C327" s="369" t="s">
        <v>516</v>
      </c>
      <c r="D327" s="394">
        <v>30000</v>
      </c>
      <c r="E327" s="389" t="s">
        <v>1501</v>
      </c>
      <c r="F327" s="383" t="s">
        <v>1502</v>
      </c>
      <c r="G327" s="395" t="s">
        <v>1503</v>
      </c>
      <c r="H327" s="373" t="s">
        <v>188</v>
      </c>
      <c r="I327" s="342"/>
      <c r="J327" s="343"/>
      <c r="K327" s="344"/>
      <c r="L327" s="345"/>
      <c r="M327" s="346"/>
    </row>
    <row r="328" spans="1:13" ht="25.5">
      <c r="A328" s="335">
        <v>320</v>
      </c>
      <c r="B328" s="392" t="s">
        <v>1497</v>
      </c>
      <c r="C328" s="369" t="s">
        <v>516</v>
      </c>
      <c r="D328" s="394">
        <v>30000</v>
      </c>
      <c r="E328" s="389" t="s">
        <v>1504</v>
      </c>
      <c r="F328" s="383" t="s">
        <v>1505</v>
      </c>
      <c r="G328" s="395" t="s">
        <v>1506</v>
      </c>
      <c r="H328" s="373" t="s">
        <v>188</v>
      </c>
      <c r="I328" s="342"/>
      <c r="J328" s="343"/>
      <c r="K328" s="344"/>
      <c r="L328" s="345"/>
      <c r="M328" s="346"/>
    </row>
    <row r="329" spans="1:13" ht="25.5">
      <c r="A329" s="335">
        <v>321</v>
      </c>
      <c r="B329" s="392" t="s">
        <v>1497</v>
      </c>
      <c r="C329" s="369" t="s">
        <v>516</v>
      </c>
      <c r="D329" s="394">
        <v>8000</v>
      </c>
      <c r="E329" s="389" t="s">
        <v>1507</v>
      </c>
      <c r="F329" s="383" t="s">
        <v>1508</v>
      </c>
      <c r="G329" s="395" t="s">
        <v>1509</v>
      </c>
      <c r="H329" s="373" t="s">
        <v>188</v>
      </c>
      <c r="I329" s="342"/>
      <c r="J329" s="343"/>
      <c r="K329" s="344"/>
      <c r="L329" s="345"/>
      <c r="M329" s="346"/>
    </row>
    <row r="330" spans="1:13" ht="25.5">
      <c r="A330" s="335">
        <v>322</v>
      </c>
      <c r="B330" s="392" t="s">
        <v>1510</v>
      </c>
      <c r="C330" s="369" t="s">
        <v>516</v>
      </c>
      <c r="D330" s="394">
        <v>30000</v>
      </c>
      <c r="E330" s="389" t="s">
        <v>1511</v>
      </c>
      <c r="F330" s="383" t="s">
        <v>1512</v>
      </c>
      <c r="G330" s="395" t="s">
        <v>1513</v>
      </c>
      <c r="H330" s="373" t="s">
        <v>188</v>
      </c>
      <c r="I330" s="342"/>
      <c r="J330" s="343"/>
      <c r="K330" s="344"/>
      <c r="L330" s="345"/>
      <c r="M330" s="346"/>
    </row>
    <row r="331" spans="1:13" ht="25.5">
      <c r="A331" s="335">
        <v>323</v>
      </c>
      <c r="B331" s="392" t="s">
        <v>1510</v>
      </c>
      <c r="C331" s="369" t="s">
        <v>516</v>
      </c>
      <c r="D331" s="394">
        <v>10000</v>
      </c>
      <c r="E331" s="389" t="s">
        <v>1514</v>
      </c>
      <c r="F331" s="383" t="s">
        <v>1515</v>
      </c>
      <c r="G331" s="395" t="s">
        <v>1516</v>
      </c>
      <c r="H331" s="373" t="s">
        <v>188</v>
      </c>
      <c r="I331" s="342"/>
      <c r="J331" s="343"/>
      <c r="K331" s="344"/>
      <c r="L331" s="345"/>
      <c r="M331" s="346"/>
    </row>
    <row r="332" spans="1:13" ht="25.5">
      <c r="A332" s="335">
        <v>324</v>
      </c>
      <c r="B332" s="392" t="s">
        <v>1510</v>
      </c>
      <c r="C332" s="369" t="s">
        <v>516</v>
      </c>
      <c r="D332" s="394">
        <v>60000</v>
      </c>
      <c r="E332" s="389" t="s">
        <v>1517</v>
      </c>
      <c r="F332" s="383" t="s">
        <v>1518</v>
      </c>
      <c r="G332" s="395" t="s">
        <v>1519</v>
      </c>
      <c r="H332" s="373" t="s">
        <v>188</v>
      </c>
      <c r="I332" s="342"/>
      <c r="J332" s="343"/>
      <c r="K332" s="344"/>
      <c r="L332" s="345"/>
      <c r="M332" s="346"/>
    </row>
    <row r="333" spans="1:13" ht="25.5">
      <c r="A333" s="335">
        <v>325</v>
      </c>
      <c r="B333" s="392" t="s">
        <v>1510</v>
      </c>
      <c r="C333" s="369" t="s">
        <v>516</v>
      </c>
      <c r="D333" s="394">
        <v>9000</v>
      </c>
      <c r="E333" s="389" t="s">
        <v>1520</v>
      </c>
      <c r="F333" s="383" t="s">
        <v>1521</v>
      </c>
      <c r="G333" s="395" t="s">
        <v>1522</v>
      </c>
      <c r="H333" s="373" t="s">
        <v>188</v>
      </c>
      <c r="I333" s="342"/>
      <c r="J333" s="343"/>
      <c r="K333" s="344"/>
      <c r="L333" s="345"/>
      <c r="M333" s="346"/>
    </row>
    <row r="334" spans="1:13" ht="25.5">
      <c r="A334" s="335">
        <v>326</v>
      </c>
      <c r="B334" s="392" t="s">
        <v>1523</v>
      </c>
      <c r="C334" s="369" t="s">
        <v>516</v>
      </c>
      <c r="D334" s="394">
        <v>60000</v>
      </c>
      <c r="E334" s="389" t="s">
        <v>1524</v>
      </c>
      <c r="F334" s="383" t="s">
        <v>1525</v>
      </c>
      <c r="G334" s="395" t="s">
        <v>1526</v>
      </c>
      <c r="H334" s="373" t="s">
        <v>188</v>
      </c>
      <c r="I334" s="342"/>
      <c r="J334" s="343"/>
      <c r="K334" s="344"/>
      <c r="L334" s="345"/>
      <c r="M334" s="346"/>
    </row>
    <row r="335" spans="1:13" ht="25.5">
      <c r="A335" s="335">
        <v>327</v>
      </c>
      <c r="B335" s="392" t="s">
        <v>1527</v>
      </c>
      <c r="C335" s="369" t="s">
        <v>516</v>
      </c>
      <c r="D335" s="394">
        <v>10000</v>
      </c>
      <c r="E335" s="389" t="s">
        <v>1528</v>
      </c>
      <c r="F335" s="383" t="s">
        <v>1529</v>
      </c>
      <c r="G335" s="395" t="s">
        <v>1530</v>
      </c>
      <c r="H335" s="373" t="s">
        <v>188</v>
      </c>
      <c r="I335" s="342"/>
      <c r="J335" s="343"/>
      <c r="K335" s="344"/>
      <c r="L335" s="345"/>
      <c r="M335" s="346"/>
    </row>
    <row r="336" spans="1:13" ht="25.5">
      <c r="A336" s="335">
        <v>328</v>
      </c>
      <c r="B336" s="392" t="s">
        <v>1527</v>
      </c>
      <c r="C336" s="369" t="s">
        <v>516</v>
      </c>
      <c r="D336" s="394">
        <v>60000</v>
      </c>
      <c r="E336" s="389" t="s">
        <v>1531</v>
      </c>
      <c r="F336" s="383" t="s">
        <v>1532</v>
      </c>
      <c r="G336" s="395" t="s">
        <v>1533</v>
      </c>
      <c r="H336" s="373" t="s">
        <v>188</v>
      </c>
      <c r="I336" s="342"/>
      <c r="J336" s="343"/>
      <c r="K336" s="344"/>
      <c r="L336" s="345"/>
      <c r="M336" s="346"/>
    </row>
    <row r="337" spans="1:13" ht="25.5">
      <c r="A337" s="335">
        <v>329</v>
      </c>
      <c r="B337" s="392" t="s">
        <v>1534</v>
      </c>
      <c r="C337" s="369" t="s">
        <v>516</v>
      </c>
      <c r="D337" s="394">
        <v>60000</v>
      </c>
      <c r="E337" s="389" t="s">
        <v>1535</v>
      </c>
      <c r="F337" s="383" t="s">
        <v>1536</v>
      </c>
      <c r="G337" s="395" t="s">
        <v>1537</v>
      </c>
      <c r="H337" s="373" t="s">
        <v>188</v>
      </c>
      <c r="I337" s="342"/>
      <c r="J337" s="343"/>
      <c r="K337" s="344"/>
      <c r="L337" s="345"/>
      <c r="M337" s="346"/>
    </row>
    <row r="338" spans="1:13" ht="25.5">
      <c r="A338" s="335">
        <v>330</v>
      </c>
      <c r="B338" s="392" t="s">
        <v>1534</v>
      </c>
      <c r="C338" s="369" t="s">
        <v>516</v>
      </c>
      <c r="D338" s="394">
        <v>60000</v>
      </c>
      <c r="E338" s="389" t="s">
        <v>1538</v>
      </c>
      <c r="F338" s="383" t="s">
        <v>1539</v>
      </c>
      <c r="G338" s="395" t="s">
        <v>1540</v>
      </c>
      <c r="H338" s="373" t="s">
        <v>188</v>
      </c>
      <c r="I338" s="342"/>
      <c r="J338" s="343"/>
      <c r="K338" s="344"/>
      <c r="L338" s="345"/>
      <c r="M338" s="346"/>
    </row>
    <row r="339" spans="1:13" ht="25.5">
      <c r="A339" s="335">
        <v>331</v>
      </c>
      <c r="B339" s="392" t="s">
        <v>1534</v>
      </c>
      <c r="C339" s="369" t="s">
        <v>516</v>
      </c>
      <c r="D339" s="394">
        <v>35000</v>
      </c>
      <c r="E339" s="389" t="s">
        <v>1541</v>
      </c>
      <c r="F339" s="383" t="s">
        <v>1542</v>
      </c>
      <c r="G339" s="395" t="s">
        <v>1543</v>
      </c>
      <c r="H339" s="373" t="s">
        <v>188</v>
      </c>
      <c r="I339" s="342"/>
      <c r="J339" s="343"/>
      <c r="K339" s="344"/>
      <c r="L339" s="345"/>
      <c r="M339" s="346"/>
    </row>
    <row r="340" spans="1:13" ht="25.5">
      <c r="A340" s="335">
        <v>332</v>
      </c>
      <c r="B340" s="392" t="s">
        <v>1534</v>
      </c>
      <c r="C340" s="369" t="s">
        <v>516</v>
      </c>
      <c r="D340" s="394">
        <v>60000</v>
      </c>
      <c r="E340" s="389" t="s">
        <v>1544</v>
      </c>
      <c r="F340" s="383" t="s">
        <v>1545</v>
      </c>
      <c r="G340" s="395" t="s">
        <v>1546</v>
      </c>
      <c r="H340" s="373" t="s">
        <v>188</v>
      </c>
      <c r="I340" s="342"/>
      <c r="J340" s="343"/>
      <c r="K340" s="344"/>
      <c r="L340" s="345"/>
      <c r="M340" s="346"/>
    </row>
    <row r="341" spans="1:13" ht="25.5">
      <c r="A341" s="335">
        <v>333</v>
      </c>
      <c r="B341" s="392" t="s">
        <v>1534</v>
      </c>
      <c r="C341" s="369" t="s">
        <v>516</v>
      </c>
      <c r="D341" s="394">
        <v>35000</v>
      </c>
      <c r="E341" s="389" t="s">
        <v>1547</v>
      </c>
      <c r="F341" s="383" t="s">
        <v>1548</v>
      </c>
      <c r="G341" s="395" t="s">
        <v>1549</v>
      </c>
      <c r="H341" s="373" t="s">
        <v>188</v>
      </c>
      <c r="I341" s="342"/>
      <c r="J341" s="343"/>
      <c r="K341" s="344"/>
      <c r="L341" s="345"/>
      <c r="M341" s="346"/>
    </row>
    <row r="342" spans="1:13" ht="25.5">
      <c r="A342" s="335">
        <v>334</v>
      </c>
      <c r="B342" s="392" t="s">
        <v>1534</v>
      </c>
      <c r="C342" s="369" t="s">
        <v>516</v>
      </c>
      <c r="D342" s="394">
        <v>60000</v>
      </c>
      <c r="E342" s="389" t="s">
        <v>1550</v>
      </c>
      <c r="F342" s="383" t="s">
        <v>1551</v>
      </c>
      <c r="G342" s="395" t="s">
        <v>1552</v>
      </c>
      <c r="H342" s="373" t="s">
        <v>188</v>
      </c>
      <c r="I342" s="342"/>
      <c r="J342" s="343"/>
      <c r="K342" s="344"/>
      <c r="L342" s="345"/>
      <c r="M342" s="346"/>
    </row>
    <row r="343" spans="1:13" ht="25.5">
      <c r="A343" s="335">
        <v>335</v>
      </c>
      <c r="B343" s="392" t="s">
        <v>1534</v>
      </c>
      <c r="C343" s="369" t="s">
        <v>516</v>
      </c>
      <c r="D343" s="394">
        <v>30000</v>
      </c>
      <c r="E343" s="389" t="s">
        <v>1553</v>
      </c>
      <c r="F343" s="383" t="s">
        <v>1554</v>
      </c>
      <c r="G343" s="395" t="s">
        <v>1555</v>
      </c>
      <c r="H343" s="373" t="s">
        <v>188</v>
      </c>
      <c r="I343" s="342"/>
      <c r="J343" s="343"/>
      <c r="K343" s="344"/>
      <c r="L343" s="345"/>
      <c r="M343" s="346"/>
    </row>
    <row r="344" spans="1:13" ht="25.5">
      <c r="A344" s="335">
        <v>336</v>
      </c>
      <c r="B344" s="392" t="s">
        <v>1534</v>
      </c>
      <c r="C344" s="369" t="s">
        <v>516</v>
      </c>
      <c r="D344" s="394">
        <v>60000</v>
      </c>
      <c r="E344" s="389" t="s">
        <v>1556</v>
      </c>
      <c r="F344" s="383" t="s">
        <v>1557</v>
      </c>
      <c r="G344" s="395" t="s">
        <v>1558</v>
      </c>
      <c r="H344" s="373" t="s">
        <v>188</v>
      </c>
      <c r="I344" s="342"/>
      <c r="J344" s="343"/>
      <c r="K344" s="344"/>
      <c r="L344" s="345"/>
      <c r="M344" s="346"/>
    </row>
    <row r="345" spans="1:13" ht="25.5">
      <c r="A345" s="335">
        <v>337</v>
      </c>
      <c r="B345" s="392" t="s">
        <v>1534</v>
      </c>
      <c r="C345" s="369" t="s">
        <v>516</v>
      </c>
      <c r="D345" s="394">
        <v>60000</v>
      </c>
      <c r="E345" s="389" t="s">
        <v>1559</v>
      </c>
      <c r="F345" s="383" t="s">
        <v>1560</v>
      </c>
      <c r="G345" s="395" t="s">
        <v>1561</v>
      </c>
      <c r="H345" s="373" t="s">
        <v>188</v>
      </c>
      <c r="I345" s="342"/>
      <c r="J345" s="343"/>
      <c r="K345" s="344"/>
      <c r="L345" s="345"/>
      <c r="M345" s="346"/>
    </row>
    <row r="346" spans="1:13" ht="25.5">
      <c r="A346" s="335">
        <v>338</v>
      </c>
      <c r="B346" s="392" t="s">
        <v>1534</v>
      </c>
      <c r="C346" s="369" t="s">
        <v>516</v>
      </c>
      <c r="D346" s="394">
        <v>20000</v>
      </c>
      <c r="E346" s="389" t="s">
        <v>1562</v>
      </c>
      <c r="F346" s="383" t="s">
        <v>1563</v>
      </c>
      <c r="G346" s="395" t="s">
        <v>1564</v>
      </c>
      <c r="H346" s="373" t="s">
        <v>188</v>
      </c>
      <c r="I346" s="342"/>
      <c r="J346" s="343"/>
      <c r="K346" s="344"/>
      <c r="L346" s="345"/>
      <c r="M346" s="346"/>
    </row>
    <row r="347" spans="1:13" ht="25.5">
      <c r="A347" s="335">
        <v>339</v>
      </c>
      <c r="B347" s="392" t="s">
        <v>1565</v>
      </c>
      <c r="C347" s="369" t="s">
        <v>516</v>
      </c>
      <c r="D347" s="394">
        <v>10000</v>
      </c>
      <c r="E347" s="389" t="s">
        <v>1566</v>
      </c>
      <c r="F347" s="383" t="s">
        <v>1567</v>
      </c>
      <c r="G347" s="395" t="s">
        <v>1568</v>
      </c>
      <c r="H347" s="373" t="s">
        <v>188</v>
      </c>
      <c r="I347" s="342"/>
      <c r="J347" s="343"/>
      <c r="K347" s="344"/>
      <c r="L347" s="345"/>
      <c r="M347" s="346"/>
    </row>
    <row r="348" spans="1:13" ht="25.5">
      <c r="A348" s="335">
        <v>340</v>
      </c>
      <c r="B348" s="392" t="s">
        <v>1565</v>
      </c>
      <c r="C348" s="369" t="s">
        <v>516</v>
      </c>
      <c r="D348" s="394">
        <v>60000</v>
      </c>
      <c r="E348" s="389" t="s">
        <v>989</v>
      </c>
      <c r="F348" s="383" t="s">
        <v>1569</v>
      </c>
      <c r="G348" s="395" t="s">
        <v>1570</v>
      </c>
      <c r="H348" s="373" t="s">
        <v>188</v>
      </c>
      <c r="I348" s="342"/>
      <c r="J348" s="343"/>
      <c r="K348" s="344"/>
      <c r="L348" s="345"/>
      <c r="M348" s="346"/>
    </row>
    <row r="349" spans="1:13" ht="25.5">
      <c r="A349" s="335">
        <v>341</v>
      </c>
      <c r="B349" s="392" t="s">
        <v>1565</v>
      </c>
      <c r="C349" s="369" t="s">
        <v>516</v>
      </c>
      <c r="D349" s="394">
        <v>60000</v>
      </c>
      <c r="E349" s="389" t="s">
        <v>1571</v>
      </c>
      <c r="F349" s="383" t="s">
        <v>1572</v>
      </c>
      <c r="G349" s="395" t="s">
        <v>1573</v>
      </c>
      <c r="H349" s="373" t="s">
        <v>188</v>
      </c>
      <c r="I349" s="342"/>
      <c r="J349" s="343"/>
      <c r="K349" s="344"/>
      <c r="L349" s="345"/>
      <c r="M349" s="346"/>
    </row>
    <row r="350" spans="1:13" ht="25.5">
      <c r="A350" s="335">
        <v>342</v>
      </c>
      <c r="B350" s="392" t="s">
        <v>1565</v>
      </c>
      <c r="C350" s="369" t="s">
        <v>516</v>
      </c>
      <c r="D350" s="394">
        <v>40000</v>
      </c>
      <c r="E350" s="389" t="s">
        <v>1574</v>
      </c>
      <c r="F350" s="383" t="s">
        <v>1575</v>
      </c>
      <c r="G350" s="395" t="s">
        <v>1576</v>
      </c>
      <c r="H350" s="373" t="s">
        <v>188</v>
      </c>
      <c r="I350" s="342"/>
      <c r="J350" s="343"/>
      <c r="K350" s="344"/>
      <c r="L350" s="345"/>
      <c r="M350" s="346"/>
    </row>
    <row r="351" spans="1:13" ht="25.5">
      <c r="A351" s="335">
        <v>343</v>
      </c>
      <c r="B351" s="392" t="s">
        <v>1565</v>
      </c>
      <c r="C351" s="369" t="s">
        <v>516</v>
      </c>
      <c r="D351" s="394">
        <v>35000</v>
      </c>
      <c r="E351" s="389" t="s">
        <v>1577</v>
      </c>
      <c r="F351" s="383" t="s">
        <v>1578</v>
      </c>
      <c r="G351" s="395" t="s">
        <v>1579</v>
      </c>
      <c r="H351" s="373" t="s">
        <v>188</v>
      </c>
      <c r="I351" s="342"/>
      <c r="J351" s="343"/>
      <c r="K351" s="344"/>
      <c r="L351" s="345"/>
      <c r="M351" s="346"/>
    </row>
    <row r="352" spans="1:13" ht="25.5">
      <c r="A352" s="335">
        <v>344</v>
      </c>
      <c r="B352" s="392" t="s">
        <v>1565</v>
      </c>
      <c r="C352" s="369" t="s">
        <v>516</v>
      </c>
      <c r="D352" s="394">
        <v>50000</v>
      </c>
      <c r="E352" s="389" t="s">
        <v>1580</v>
      </c>
      <c r="F352" s="383" t="s">
        <v>1581</v>
      </c>
      <c r="G352" s="395" t="s">
        <v>1582</v>
      </c>
      <c r="H352" s="373" t="s">
        <v>188</v>
      </c>
      <c r="I352" s="342"/>
      <c r="J352" s="343"/>
      <c r="K352" s="344"/>
      <c r="L352" s="345"/>
      <c r="M352" s="346"/>
    </row>
    <row r="353" spans="1:13" ht="25.5">
      <c r="A353" s="335">
        <v>345</v>
      </c>
      <c r="B353" s="392" t="s">
        <v>1583</v>
      </c>
      <c r="C353" s="369" t="s">
        <v>516</v>
      </c>
      <c r="D353" s="394">
        <v>60000</v>
      </c>
      <c r="E353" s="389" t="s">
        <v>1584</v>
      </c>
      <c r="F353" s="383" t="s">
        <v>1585</v>
      </c>
      <c r="G353" s="395" t="s">
        <v>1586</v>
      </c>
      <c r="H353" s="373" t="s">
        <v>188</v>
      </c>
      <c r="I353" s="342"/>
      <c r="J353" s="343"/>
      <c r="K353" s="344"/>
      <c r="L353" s="345"/>
      <c r="M353" s="346"/>
    </row>
    <row r="354" spans="1:13" ht="25.5">
      <c r="A354" s="335">
        <v>346</v>
      </c>
      <c r="B354" s="392" t="s">
        <v>1583</v>
      </c>
      <c r="C354" s="369" t="s">
        <v>516</v>
      </c>
      <c r="D354" s="394">
        <v>30000</v>
      </c>
      <c r="E354" s="389" t="s">
        <v>1587</v>
      </c>
      <c r="F354" s="383" t="s">
        <v>1588</v>
      </c>
      <c r="G354" s="395" t="s">
        <v>1589</v>
      </c>
      <c r="H354" s="373" t="s">
        <v>188</v>
      </c>
      <c r="I354" s="342"/>
      <c r="J354" s="343"/>
      <c r="K354" s="344"/>
      <c r="L354" s="345"/>
      <c r="M354" s="346"/>
    </row>
    <row r="355" spans="1:13" ht="25.5">
      <c r="A355" s="335">
        <v>347</v>
      </c>
      <c r="B355" s="392" t="s">
        <v>1583</v>
      </c>
      <c r="C355" s="369" t="s">
        <v>516</v>
      </c>
      <c r="D355" s="394">
        <v>60000</v>
      </c>
      <c r="E355" s="389" t="s">
        <v>1590</v>
      </c>
      <c r="F355" s="383" t="s">
        <v>1591</v>
      </c>
      <c r="G355" s="395" t="s">
        <v>1592</v>
      </c>
      <c r="H355" s="373" t="s">
        <v>188</v>
      </c>
      <c r="I355" s="342"/>
      <c r="J355" s="343"/>
      <c r="K355" s="344"/>
      <c r="L355" s="345"/>
      <c r="M355" s="346"/>
    </row>
    <row r="356" spans="1:13">
      <c r="A356" s="335">
        <v>348</v>
      </c>
      <c r="B356" s="336"/>
      <c r="C356" s="337"/>
      <c r="D356" s="338"/>
      <c r="E356" s="339"/>
      <c r="F356" s="456"/>
      <c r="G356" s="341"/>
      <c r="H356" s="341"/>
      <c r="I356" s="342"/>
      <c r="J356" s="343"/>
      <c r="K356" s="344"/>
      <c r="L356" s="345"/>
      <c r="M356" s="346"/>
    </row>
    <row r="357" spans="1:13">
      <c r="A357" s="335">
        <v>349</v>
      </c>
      <c r="B357" s="336"/>
      <c r="C357" s="337"/>
      <c r="D357" s="338"/>
      <c r="E357" s="339"/>
      <c r="F357" s="340"/>
      <c r="G357" s="341"/>
      <c r="H357" s="341"/>
      <c r="I357" s="342"/>
      <c r="J357" s="343"/>
      <c r="K357" s="344"/>
      <c r="L357" s="345"/>
      <c r="M357" s="346"/>
    </row>
    <row r="358" spans="1:13">
      <c r="A358" s="335">
        <v>350</v>
      </c>
      <c r="B358" s="336"/>
      <c r="C358" s="337"/>
      <c r="D358" s="338"/>
      <c r="E358" s="339"/>
      <c r="F358" s="340"/>
      <c r="G358" s="341"/>
      <c r="H358" s="341"/>
      <c r="I358" s="342"/>
      <c r="J358" s="343"/>
      <c r="K358" s="344"/>
      <c r="L358" s="345"/>
      <c r="M358" s="346"/>
    </row>
    <row r="359" spans="1:13">
      <c r="A359" s="347" t="s">
        <v>256</v>
      </c>
      <c r="B359" s="348"/>
      <c r="C359" s="349"/>
      <c r="D359" s="350"/>
      <c r="E359" s="351"/>
      <c r="F359" s="352"/>
      <c r="G359" s="352"/>
      <c r="H359" s="352"/>
      <c r="I359" s="353"/>
      <c r="J359" s="354"/>
      <c r="K359" s="355"/>
      <c r="L359" s="356"/>
      <c r="M359" s="357"/>
    </row>
    <row r="360" spans="1:13">
      <c r="A360" s="463"/>
      <c r="B360" s="463"/>
      <c r="C360" s="463"/>
      <c r="D360" s="463"/>
      <c r="E360" s="463"/>
      <c r="F360" s="463"/>
      <c r="G360" s="463"/>
      <c r="H360" s="463"/>
      <c r="I360" s="463"/>
      <c r="J360" s="463"/>
      <c r="K360" s="463"/>
      <c r="L360" s="463"/>
      <c r="M360" s="463"/>
    </row>
    <row r="361" spans="1:13" ht="16.5" customHeight="1">
      <c r="A361" s="358" t="s">
        <v>417</v>
      </c>
      <c r="B361" s="468" t="s">
        <v>477</v>
      </c>
      <c r="C361" s="468"/>
      <c r="D361" s="468"/>
      <c r="E361" s="468"/>
      <c r="F361" s="468"/>
      <c r="G361" s="468"/>
      <c r="H361" s="468"/>
      <c r="I361" s="468"/>
      <c r="J361" s="468"/>
      <c r="K361" s="468"/>
      <c r="L361" s="468"/>
      <c r="M361" s="468"/>
    </row>
    <row r="362" spans="1:13" ht="39" customHeight="1">
      <c r="A362" s="359" t="s">
        <v>437</v>
      </c>
      <c r="B362" s="467" t="s">
        <v>478</v>
      </c>
      <c r="C362" s="467"/>
      <c r="D362" s="467"/>
      <c r="E362" s="467"/>
      <c r="F362" s="467"/>
      <c r="G362" s="467"/>
      <c r="H362" s="467"/>
      <c r="I362" s="467"/>
      <c r="J362" s="467"/>
      <c r="K362" s="467"/>
      <c r="L362" s="467"/>
      <c r="M362" s="467"/>
    </row>
    <row r="363" spans="1:13" ht="44.25" customHeight="1">
      <c r="A363" s="359" t="s">
        <v>438</v>
      </c>
      <c r="B363" s="467" t="s">
        <v>513</v>
      </c>
      <c r="C363" s="467"/>
      <c r="D363" s="467"/>
      <c r="E363" s="467"/>
      <c r="F363" s="467"/>
      <c r="G363" s="467"/>
      <c r="H363" s="467"/>
      <c r="I363" s="467"/>
      <c r="J363" s="467"/>
      <c r="K363" s="467"/>
      <c r="L363" s="467"/>
      <c r="M363" s="467"/>
    </row>
    <row r="364" spans="1:13" ht="28.9" customHeight="1">
      <c r="A364" s="358" t="s">
        <v>439</v>
      </c>
      <c r="B364" s="467" t="s">
        <v>490</v>
      </c>
      <c r="C364" s="467"/>
      <c r="D364" s="467"/>
      <c r="E364" s="467"/>
      <c r="F364" s="467"/>
      <c r="G364" s="467"/>
      <c r="H364" s="467"/>
      <c r="I364" s="467"/>
      <c r="J364" s="467"/>
      <c r="K364" s="467"/>
      <c r="L364" s="467"/>
      <c r="M364" s="467"/>
    </row>
    <row r="365" spans="1:13" s="361" customFormat="1" ht="17.25" customHeight="1">
      <c r="A365" s="360" t="s">
        <v>485</v>
      </c>
      <c r="B365" s="467" t="s">
        <v>510</v>
      </c>
      <c r="C365" s="467"/>
      <c r="D365" s="467"/>
      <c r="E365" s="467"/>
      <c r="F365" s="467"/>
      <c r="G365" s="467"/>
      <c r="H365" s="467"/>
      <c r="I365" s="467"/>
      <c r="J365" s="467"/>
      <c r="K365" s="467"/>
      <c r="L365" s="467"/>
      <c r="M365" s="467"/>
    </row>
    <row r="366" spans="1:13" ht="17.25" customHeight="1">
      <c r="A366" s="358"/>
      <c r="B366" s="467"/>
      <c r="C366" s="467"/>
      <c r="D366" s="467"/>
      <c r="E366" s="467"/>
      <c r="F366" s="467"/>
      <c r="G366" s="467"/>
      <c r="H366" s="467"/>
      <c r="I366" s="467"/>
      <c r="J366" s="467"/>
      <c r="K366" s="467"/>
      <c r="L366" s="467"/>
      <c r="M366" s="467"/>
    </row>
    <row r="367" spans="1:13" s="219" customFormat="1" ht="27" customHeight="1">
      <c r="A367" s="464" t="s">
        <v>93</v>
      </c>
      <c r="B367" s="464"/>
      <c r="C367" s="362"/>
      <c r="D367" s="309"/>
      <c r="E367" s="362"/>
      <c r="F367" s="362"/>
      <c r="G367" s="309"/>
      <c r="H367" s="362"/>
      <c r="I367" s="362"/>
      <c r="J367" s="309"/>
      <c r="K367" s="298"/>
      <c r="L367" s="362"/>
      <c r="M367" s="309"/>
    </row>
    <row r="368" spans="1:13" s="219" customFormat="1" ht="15" customHeight="1">
      <c r="A368" s="362"/>
      <c r="B368" s="309"/>
      <c r="C368" s="363"/>
      <c r="D368" s="364"/>
      <c r="E368" s="363"/>
      <c r="F368" s="362"/>
      <c r="G368" s="309"/>
      <c r="H368" s="365"/>
      <c r="I368" s="362"/>
      <c r="J368" s="309"/>
      <c r="K368" s="298"/>
      <c r="L368" s="362"/>
      <c r="M368" s="309"/>
    </row>
    <row r="369" spans="1:13" s="295" customFormat="1" ht="22.9" customHeight="1">
      <c r="A369" s="362"/>
      <c r="B369" s="309"/>
      <c r="C369" s="457" t="s">
        <v>248</v>
      </c>
      <c r="D369" s="457"/>
      <c r="E369" s="457"/>
      <c r="F369" s="362"/>
      <c r="G369" s="309"/>
      <c r="H369" s="465" t="s">
        <v>386</v>
      </c>
      <c r="I369" s="366"/>
      <c r="J369" s="309"/>
      <c r="K369" s="298"/>
      <c r="L369" s="362"/>
      <c r="M369" s="309"/>
    </row>
    <row r="370" spans="1:13" s="295" customFormat="1" ht="40.5" customHeight="1">
      <c r="A370" s="362"/>
      <c r="B370" s="309"/>
      <c r="C370" s="362"/>
      <c r="D370" s="309"/>
      <c r="E370" s="362"/>
      <c r="F370" s="362"/>
      <c r="G370" s="309"/>
      <c r="H370" s="466"/>
      <c r="I370" s="366"/>
      <c r="J370" s="309"/>
      <c r="K370" s="298"/>
      <c r="L370" s="362"/>
      <c r="M370" s="309"/>
    </row>
    <row r="371" spans="1:13" s="295" customFormat="1" ht="21" customHeight="1">
      <c r="A371" s="362"/>
      <c r="B371" s="309"/>
      <c r="C371" s="457" t="s">
        <v>123</v>
      </c>
      <c r="D371" s="457"/>
      <c r="E371" s="457"/>
      <c r="F371" s="362"/>
      <c r="G371" s="309"/>
      <c r="H371" s="362"/>
      <c r="I371" s="362"/>
      <c r="J371" s="309"/>
      <c r="K371" s="298"/>
      <c r="L371" s="362"/>
      <c r="M371" s="309"/>
    </row>
    <row r="372" spans="1:13" s="295" customFormat="1" ht="15" customHeight="1">
      <c r="A372" s="177"/>
      <c r="B372" s="177"/>
      <c r="C372" s="177"/>
      <c r="D372" s="177"/>
      <c r="E372" s="320"/>
      <c r="F372" s="177"/>
      <c r="G372" s="177"/>
      <c r="H372" s="177"/>
      <c r="I372" s="177"/>
      <c r="J372" s="177"/>
      <c r="K372" s="177"/>
      <c r="L372" s="177"/>
      <c r="M372" s="177"/>
    </row>
    <row r="373" spans="1:13" s="295" customFormat="1">
      <c r="A373" s="177"/>
      <c r="B373" s="177"/>
      <c r="C373" s="177"/>
      <c r="D373" s="177"/>
      <c r="E373" s="320"/>
      <c r="F373" s="177"/>
      <c r="G373" s="177"/>
      <c r="H373" s="177"/>
      <c r="I373" s="177"/>
      <c r="J373" s="177"/>
      <c r="K373" s="177"/>
      <c r="L373" s="177"/>
      <c r="M373" s="177"/>
    </row>
    <row r="374" spans="1:13" s="295" customFormat="1">
      <c r="A374" s="177"/>
      <c r="B374" s="177"/>
      <c r="C374" s="177"/>
      <c r="D374" s="177"/>
      <c r="E374" s="320"/>
      <c r="F374" s="177"/>
      <c r="G374" s="177"/>
      <c r="H374" s="177"/>
      <c r="I374" s="177"/>
      <c r="J374" s="177"/>
      <c r="K374" s="177"/>
      <c r="L374" s="177"/>
      <c r="M374" s="177"/>
    </row>
    <row r="375" spans="1:13">
      <c r="A375" s="177"/>
      <c r="B375" s="177"/>
      <c r="C375" s="177"/>
      <c r="D375" s="177"/>
      <c r="F375" s="177"/>
      <c r="G375" s="177"/>
      <c r="H375" s="177"/>
      <c r="I375" s="177"/>
      <c r="J375" s="177"/>
      <c r="K375" s="177"/>
      <c r="L375" s="177"/>
      <c r="M375" s="177"/>
    </row>
    <row r="376" spans="1:13" s="178" customFormat="1">
      <c r="A376" s="177"/>
      <c r="B376" s="177"/>
      <c r="C376" s="177"/>
      <c r="D376" s="177"/>
      <c r="E376" s="177"/>
      <c r="F376" s="177"/>
      <c r="G376" s="177"/>
      <c r="H376" s="177"/>
      <c r="I376" s="177"/>
      <c r="J376" s="177"/>
      <c r="K376" s="177"/>
      <c r="L376" s="177"/>
      <c r="M376" s="177"/>
    </row>
    <row r="377" spans="1:13" s="178" customFormat="1">
      <c r="A377" s="320"/>
      <c r="B377" s="320"/>
      <c r="C377" s="320"/>
      <c r="D377" s="320"/>
      <c r="E377" s="320"/>
      <c r="F377" s="367"/>
      <c r="G377" s="367"/>
      <c r="H377" s="367"/>
      <c r="I377" s="320"/>
      <c r="J377" s="320"/>
      <c r="K377" s="361"/>
      <c r="L377" s="320"/>
      <c r="M377" s="320"/>
    </row>
    <row r="378" spans="1:13" s="178" customFormat="1" ht="15" customHeight="1">
      <c r="A378" s="320"/>
      <c r="B378" s="320"/>
      <c r="C378" s="320"/>
      <c r="D378" s="320"/>
      <c r="E378" s="320"/>
      <c r="F378" s="367"/>
      <c r="G378" s="367"/>
      <c r="H378" s="367"/>
      <c r="I378" s="320"/>
      <c r="J378" s="320"/>
      <c r="K378" s="361"/>
      <c r="L378" s="320"/>
      <c r="M378" s="320"/>
    </row>
    <row r="379" spans="1:13" s="178" customFormat="1">
      <c r="A379" s="320"/>
      <c r="B379" s="320"/>
      <c r="C379" s="320"/>
      <c r="D379" s="320"/>
      <c r="E379" s="320"/>
      <c r="F379" s="367"/>
      <c r="G379" s="367"/>
      <c r="H379" s="367"/>
      <c r="I379" s="320"/>
      <c r="J379" s="320"/>
      <c r="K379" s="361"/>
      <c r="L379" s="320"/>
      <c r="M379" s="320"/>
    </row>
    <row r="380" spans="1:13" s="177" customFormat="1">
      <c r="A380" s="320"/>
      <c r="B380" s="320"/>
      <c r="C380" s="320"/>
      <c r="D380" s="320"/>
      <c r="E380" s="320"/>
      <c r="F380" s="367"/>
      <c r="G380" s="367"/>
      <c r="H380" s="367"/>
      <c r="I380" s="320"/>
      <c r="J380" s="320"/>
      <c r="K380" s="361"/>
      <c r="L380" s="320"/>
      <c r="M380" s="320"/>
    </row>
    <row r="381" spans="1:13" s="177" customFormat="1">
      <c r="A381" s="320"/>
      <c r="B381" s="320"/>
      <c r="C381" s="320"/>
      <c r="D381" s="320"/>
      <c r="E381" s="320"/>
      <c r="F381" s="367"/>
      <c r="G381" s="367"/>
      <c r="H381" s="367"/>
      <c r="I381" s="320"/>
      <c r="J381" s="320"/>
      <c r="K381" s="361"/>
      <c r="L381" s="320"/>
      <c r="M381" s="320"/>
    </row>
    <row r="382" spans="1:13" s="177" customFormat="1">
      <c r="A382" s="320"/>
      <c r="B382" s="320"/>
      <c r="C382" s="320"/>
      <c r="D382" s="320"/>
      <c r="E382" s="320"/>
      <c r="F382" s="367"/>
      <c r="G382" s="367"/>
      <c r="H382" s="367"/>
      <c r="I382" s="320"/>
      <c r="J382" s="320"/>
      <c r="K382" s="361"/>
      <c r="L382" s="320"/>
      <c r="M382" s="320"/>
    </row>
    <row r="383" spans="1:13" s="177" customFormat="1">
      <c r="A383" s="320"/>
      <c r="B383" s="320"/>
      <c r="C383" s="320"/>
      <c r="D383" s="320"/>
      <c r="E383" s="320"/>
      <c r="F383" s="367"/>
      <c r="G383" s="367"/>
      <c r="H383" s="367"/>
      <c r="I383" s="320"/>
      <c r="J383" s="320"/>
      <c r="K383" s="361"/>
      <c r="L383" s="320"/>
      <c r="M383" s="320"/>
    </row>
    <row r="384" spans="1:13" s="177" customFormat="1">
      <c r="A384" s="320"/>
      <c r="B384" s="320"/>
      <c r="C384" s="320"/>
      <c r="D384" s="320"/>
      <c r="E384" s="320"/>
      <c r="F384" s="367"/>
      <c r="G384" s="367"/>
      <c r="H384" s="367"/>
      <c r="I384" s="320"/>
      <c r="J384" s="320"/>
      <c r="K384" s="361"/>
      <c r="L384" s="320"/>
      <c r="M384" s="320"/>
    </row>
    <row r="385" spans="1:13" s="177" customFormat="1">
      <c r="A385" s="320"/>
      <c r="B385" s="320"/>
      <c r="C385" s="320"/>
      <c r="D385" s="320"/>
      <c r="E385" s="320"/>
      <c r="F385" s="367"/>
      <c r="G385" s="367"/>
      <c r="H385" s="367"/>
      <c r="I385" s="320"/>
      <c r="J385" s="320"/>
      <c r="K385" s="361"/>
      <c r="L385" s="320"/>
      <c r="M385" s="320"/>
    </row>
  </sheetData>
  <mergeCells count="13">
    <mergeCell ref="C371:E371"/>
    <mergeCell ref="E6:H6"/>
    <mergeCell ref="I6:L6"/>
    <mergeCell ref="A360:M360"/>
    <mergeCell ref="A367:B367"/>
    <mergeCell ref="C369:E369"/>
    <mergeCell ref="H369:H370"/>
    <mergeCell ref="B366:M366"/>
    <mergeCell ref="B364:M364"/>
    <mergeCell ref="B363:M363"/>
    <mergeCell ref="B362:M362"/>
    <mergeCell ref="B361:M361"/>
    <mergeCell ref="B365:M365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:F16 F18:F359">
      <formula1>11</formula1>
    </dataValidation>
    <dataValidation allowBlank="1" showInputMessage="1" showErrorMessage="1" error="თვე/დღე/წელი" prompt="თვე/დღე/წელი" sqref="B9:B359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59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showGridLines="0" view="pageBreakPreview" zoomScale="80" zoomScaleSheetLayoutView="80" workbookViewId="0">
      <selection activeCell="I6" sqref="I6"/>
    </sheetView>
  </sheetViews>
  <sheetFormatPr defaultColWidth="9.140625" defaultRowHeight="15"/>
  <cols>
    <col min="1" max="1" width="15.7109375" style="19" customWidth="1"/>
    <col min="2" max="2" width="74.140625" style="19" customWidth="1"/>
    <col min="3" max="3" width="14.85546875" style="19" customWidth="1"/>
    <col min="4" max="4" width="13.28515625" style="19" customWidth="1"/>
    <col min="5" max="5" width="0.7109375" style="19" customWidth="1"/>
    <col min="6" max="16384" width="9.140625" style="19"/>
  </cols>
  <sheetData>
    <row r="1" spans="1:5">
      <c r="A1" s="63" t="s">
        <v>281</v>
      </c>
      <c r="B1" s="94"/>
      <c r="C1" s="471" t="s">
        <v>94</v>
      </c>
      <c r="D1" s="471"/>
      <c r="E1" s="118"/>
    </row>
    <row r="2" spans="1:5">
      <c r="A2" s="64" t="s">
        <v>124</v>
      </c>
      <c r="B2" s="94"/>
      <c r="C2" s="469" t="str">
        <f>'ფორმა N1'!M2</f>
        <v>01.01-31.12.2023</v>
      </c>
      <c r="D2" s="470"/>
      <c r="E2" s="118"/>
    </row>
    <row r="3" spans="1:5">
      <c r="A3" s="64"/>
      <c r="B3" s="94"/>
      <c r="C3" s="86"/>
      <c r="D3" s="86"/>
      <c r="E3" s="118"/>
    </row>
    <row r="4" spans="1:5" s="2" customFormat="1">
      <c r="A4" s="64" t="s">
        <v>254</v>
      </c>
      <c r="B4" s="64"/>
      <c r="C4" s="64"/>
      <c r="D4" s="64"/>
      <c r="E4" s="92"/>
    </row>
    <row r="5" spans="1:5" s="2" customFormat="1">
      <c r="A5" s="99" t="str">
        <f>'ფორმა N1'!D4</f>
        <v>მპგ ქართული ოცნება დემოკრატიული საქართველო</v>
      </c>
      <c r="C5" s="1"/>
      <c r="D5" s="1"/>
      <c r="E5" s="92"/>
    </row>
    <row r="6" spans="1:5" s="2" customFormat="1">
      <c r="A6" s="64"/>
      <c r="B6" s="64"/>
      <c r="C6" s="64"/>
      <c r="D6" s="64"/>
      <c r="E6" s="92"/>
    </row>
    <row r="7" spans="1:5" s="6" customFormat="1">
      <c r="A7" s="86"/>
      <c r="B7" s="86"/>
      <c r="C7" s="65"/>
      <c r="D7" s="65"/>
      <c r="E7" s="119"/>
    </row>
    <row r="8" spans="1:5" s="6" customFormat="1" ht="30">
      <c r="A8" s="90" t="s">
        <v>64</v>
      </c>
      <c r="B8" s="66" t="s">
        <v>11</v>
      </c>
      <c r="C8" s="66" t="s">
        <v>10</v>
      </c>
      <c r="D8" s="66" t="s">
        <v>9</v>
      </c>
      <c r="E8" s="119"/>
    </row>
    <row r="9" spans="1:5" s="9" customFormat="1" ht="18">
      <c r="A9" s="12">
        <v>1</v>
      </c>
      <c r="B9" s="12" t="s">
        <v>57</v>
      </c>
      <c r="C9" s="68">
        <f>SUM(C10,C14,C54,C57,C58,C59,C76)</f>
        <v>382388.86</v>
      </c>
      <c r="D9" s="68">
        <f>SUM(D10,D14,D54,D57,D58,D59,D65,D72,D73)</f>
        <v>359141.88999999996</v>
      </c>
      <c r="E9" s="120"/>
    </row>
    <row r="10" spans="1:5" s="9" customFormat="1" ht="18">
      <c r="A10" s="13">
        <v>1.1000000000000001</v>
      </c>
      <c r="B10" s="13" t="s">
        <v>58</v>
      </c>
      <c r="C10" s="70">
        <f>SUM(C11:C13)</f>
        <v>38000</v>
      </c>
      <c r="D10" s="70">
        <f>SUM(D11:D13)</f>
        <v>38000</v>
      </c>
      <c r="E10" s="120"/>
    </row>
    <row r="11" spans="1:5" s="9" customFormat="1" ht="16.5" customHeight="1">
      <c r="A11" s="15" t="s">
        <v>30</v>
      </c>
      <c r="B11" s="15" t="s">
        <v>59</v>
      </c>
      <c r="C11" s="29">
        <v>38000</v>
      </c>
      <c r="D11" s="30">
        <v>38000</v>
      </c>
      <c r="E11" s="120"/>
    </row>
    <row r="12" spans="1:5" ht="16.5" customHeight="1">
      <c r="A12" s="15" t="s">
        <v>31</v>
      </c>
      <c r="B12" s="15" t="s">
        <v>0</v>
      </c>
      <c r="C12" s="29"/>
      <c r="D12" s="30"/>
      <c r="E12" s="118"/>
    </row>
    <row r="13" spans="1:5" s="3" customFormat="1">
      <c r="A13" s="289" t="s">
        <v>71</v>
      </c>
      <c r="B13" s="74" t="s">
        <v>487</v>
      </c>
      <c r="C13" s="4"/>
      <c r="D13" s="4"/>
      <c r="E13" s="81"/>
    </row>
    <row r="14" spans="1:5">
      <c r="A14" s="13">
        <v>1.2</v>
      </c>
      <c r="B14" s="13" t="s">
        <v>60</v>
      </c>
      <c r="C14" s="70">
        <f>SUM(C15,C18,C30:C33,C36,C37,C44,C45,C46,C47,C48,C52,C53)</f>
        <v>336536.76</v>
      </c>
      <c r="D14" s="70">
        <f>SUM(D15,D18,D30:D33,D36,D37,D44,D45,D46,D47,D48,D52,D53)</f>
        <v>313489.15999999997</v>
      </c>
      <c r="E14" s="118"/>
    </row>
    <row r="15" spans="1:5">
      <c r="A15" s="15" t="s">
        <v>32</v>
      </c>
      <c r="B15" s="15" t="s">
        <v>1</v>
      </c>
      <c r="C15" s="69">
        <f>SUM(C16:C17)</f>
        <v>0</v>
      </c>
      <c r="D15" s="69">
        <f>SUM(D16:D17)</f>
        <v>0</v>
      </c>
      <c r="E15" s="118"/>
    </row>
    <row r="16" spans="1:5" ht="17.25" customHeight="1">
      <c r="A16" s="16" t="s">
        <v>84</v>
      </c>
      <c r="B16" s="16" t="s">
        <v>61</v>
      </c>
      <c r="C16" s="31"/>
      <c r="D16" s="32"/>
      <c r="E16" s="118"/>
    </row>
    <row r="17" spans="1:5" ht="17.25" customHeight="1">
      <c r="A17" s="16" t="s">
        <v>85</v>
      </c>
      <c r="B17" s="16" t="s">
        <v>62</v>
      </c>
      <c r="C17" s="31"/>
      <c r="D17" s="32"/>
      <c r="E17" s="118"/>
    </row>
    <row r="18" spans="1:5">
      <c r="A18" s="15" t="s">
        <v>33</v>
      </c>
      <c r="B18" s="15" t="s">
        <v>2</v>
      </c>
      <c r="C18" s="69">
        <f>SUM(C19:C24,C29)</f>
        <v>1447.78</v>
      </c>
      <c r="D18" s="69">
        <f>SUM(D19:D24,D29)</f>
        <v>1447.78</v>
      </c>
      <c r="E18" s="118"/>
    </row>
    <row r="19" spans="1:5" ht="30">
      <c r="A19" s="16" t="s">
        <v>12</v>
      </c>
      <c r="B19" s="16" t="s">
        <v>231</v>
      </c>
      <c r="C19" s="33"/>
      <c r="D19" s="34"/>
      <c r="E19" s="118"/>
    </row>
    <row r="20" spans="1:5">
      <c r="A20" s="16" t="s">
        <v>13</v>
      </c>
      <c r="B20" s="16" t="s">
        <v>14</v>
      </c>
      <c r="C20" s="33"/>
      <c r="D20" s="35"/>
      <c r="E20" s="118"/>
    </row>
    <row r="21" spans="1:5" ht="30">
      <c r="A21" s="16" t="s">
        <v>261</v>
      </c>
      <c r="B21" s="16" t="s">
        <v>22</v>
      </c>
      <c r="C21" s="33"/>
      <c r="D21" s="36"/>
      <c r="E21" s="118"/>
    </row>
    <row r="22" spans="1:5">
      <c r="A22" s="16" t="s">
        <v>262</v>
      </c>
      <c r="B22" s="16" t="s">
        <v>15</v>
      </c>
      <c r="C22" s="33"/>
      <c r="D22" s="36"/>
      <c r="E22" s="118"/>
    </row>
    <row r="23" spans="1:5">
      <c r="A23" s="16" t="s">
        <v>263</v>
      </c>
      <c r="B23" s="16" t="s">
        <v>16</v>
      </c>
      <c r="C23" s="33"/>
      <c r="D23" s="36"/>
      <c r="E23" s="118"/>
    </row>
    <row r="24" spans="1:5">
      <c r="A24" s="16" t="s">
        <v>264</v>
      </c>
      <c r="B24" s="16" t="s">
        <v>17</v>
      </c>
      <c r="C24" s="97">
        <f>SUM(C25:C28)</f>
        <v>1447.78</v>
      </c>
      <c r="D24" s="97">
        <f>SUM(D25:D28)</f>
        <v>1447.78</v>
      </c>
      <c r="E24" s="118"/>
    </row>
    <row r="25" spans="1:5" ht="16.5" customHeight="1">
      <c r="A25" s="17" t="s">
        <v>265</v>
      </c>
      <c r="B25" s="17" t="s">
        <v>18</v>
      </c>
      <c r="C25" s="33">
        <v>1028.71</v>
      </c>
      <c r="D25" s="36">
        <v>1028.71</v>
      </c>
      <c r="E25" s="118"/>
    </row>
    <row r="26" spans="1:5" ht="16.5" customHeight="1">
      <c r="A26" s="17" t="s">
        <v>266</v>
      </c>
      <c r="B26" s="17" t="s">
        <v>19</v>
      </c>
      <c r="C26" s="33">
        <v>419.07</v>
      </c>
      <c r="D26" s="36">
        <v>419.07</v>
      </c>
      <c r="E26" s="118"/>
    </row>
    <row r="27" spans="1:5" ht="16.5" customHeight="1">
      <c r="A27" s="17" t="s">
        <v>267</v>
      </c>
      <c r="B27" s="17" t="s">
        <v>20</v>
      </c>
      <c r="C27" s="33"/>
      <c r="D27" s="36"/>
      <c r="E27" s="118"/>
    </row>
    <row r="28" spans="1:5" ht="16.5" customHeight="1">
      <c r="A28" s="17" t="s">
        <v>268</v>
      </c>
      <c r="B28" s="17" t="s">
        <v>23</v>
      </c>
      <c r="C28" s="33"/>
      <c r="D28" s="37"/>
      <c r="E28" s="118"/>
    </row>
    <row r="29" spans="1:5">
      <c r="A29" s="16" t="s">
        <v>269</v>
      </c>
      <c r="B29" s="16" t="s">
        <v>21</v>
      </c>
      <c r="C29" s="33"/>
      <c r="D29" s="37"/>
      <c r="E29" s="118"/>
    </row>
    <row r="30" spans="1:5">
      <c r="A30" s="15" t="s">
        <v>34</v>
      </c>
      <c r="B30" s="15" t="s">
        <v>3</v>
      </c>
      <c r="C30" s="29"/>
      <c r="D30" s="30"/>
      <c r="E30" s="118"/>
    </row>
    <row r="31" spans="1:5">
      <c r="A31" s="15" t="s">
        <v>35</v>
      </c>
      <c r="B31" s="15" t="s">
        <v>4</v>
      </c>
      <c r="C31" s="29"/>
      <c r="D31" s="30"/>
      <c r="E31" s="118"/>
    </row>
    <row r="32" spans="1:5">
      <c r="A32" s="15" t="s">
        <v>36</v>
      </c>
      <c r="B32" s="15" t="s">
        <v>5</v>
      </c>
      <c r="C32" s="29"/>
      <c r="D32" s="30"/>
      <c r="E32" s="118"/>
    </row>
    <row r="33" spans="1:5">
      <c r="A33" s="15" t="s">
        <v>37</v>
      </c>
      <c r="B33" s="15" t="s">
        <v>63</v>
      </c>
      <c r="C33" s="69">
        <f>SUM(C34:C35)</f>
        <v>0</v>
      </c>
      <c r="D33" s="69">
        <f>SUM(D34:D35)</f>
        <v>0</v>
      </c>
      <c r="E33" s="118"/>
    </row>
    <row r="34" spans="1:5">
      <c r="A34" s="16" t="s">
        <v>270</v>
      </c>
      <c r="B34" s="16" t="s">
        <v>56</v>
      </c>
      <c r="C34" s="29"/>
      <c r="D34" s="30"/>
      <c r="E34" s="118"/>
    </row>
    <row r="35" spans="1:5">
      <c r="A35" s="16" t="s">
        <v>271</v>
      </c>
      <c r="B35" s="16" t="s">
        <v>55</v>
      </c>
      <c r="C35" s="29"/>
      <c r="D35" s="30"/>
      <c r="E35" s="118"/>
    </row>
    <row r="36" spans="1:5">
      <c r="A36" s="15" t="s">
        <v>38</v>
      </c>
      <c r="B36" s="15" t="s">
        <v>49</v>
      </c>
      <c r="C36" s="29">
        <v>291.26</v>
      </c>
      <c r="D36" s="30">
        <v>291.26</v>
      </c>
      <c r="E36" s="118"/>
    </row>
    <row r="37" spans="1:5">
      <c r="A37" s="15" t="s">
        <v>39</v>
      </c>
      <c r="B37" s="15" t="s">
        <v>319</v>
      </c>
      <c r="C37" s="69">
        <f>SUM(C38:C43)</f>
        <v>293313.90000000002</v>
      </c>
      <c r="D37" s="69">
        <f>SUM(D38:D43)</f>
        <v>278778.8</v>
      </c>
      <c r="E37" s="118"/>
    </row>
    <row r="38" spans="1:5">
      <c r="A38" s="16" t="s">
        <v>316</v>
      </c>
      <c r="B38" s="16" t="s">
        <v>320</v>
      </c>
      <c r="C38" s="29"/>
      <c r="D38" s="29"/>
      <c r="E38" s="118"/>
    </row>
    <row r="39" spans="1:5">
      <c r="A39" s="16" t="s">
        <v>317</v>
      </c>
      <c r="B39" s="16" t="s">
        <v>321</v>
      </c>
      <c r="C39" s="29"/>
      <c r="D39" s="29"/>
      <c r="E39" s="118"/>
    </row>
    <row r="40" spans="1:5">
      <c r="A40" s="16" t="s">
        <v>318</v>
      </c>
      <c r="B40" s="16" t="s">
        <v>324</v>
      </c>
      <c r="C40" s="29">
        <v>249698.9</v>
      </c>
      <c r="D40" s="30">
        <v>235163.8</v>
      </c>
      <c r="E40" s="118"/>
    </row>
    <row r="41" spans="1:5">
      <c r="A41" s="16" t="s">
        <v>323</v>
      </c>
      <c r="B41" s="16" t="s">
        <v>325</v>
      </c>
      <c r="C41" s="29"/>
      <c r="D41" s="30"/>
      <c r="E41" s="118"/>
    </row>
    <row r="42" spans="1:5">
      <c r="A42" s="16" t="s">
        <v>326</v>
      </c>
      <c r="B42" s="16" t="s">
        <v>401</v>
      </c>
      <c r="C42" s="29">
        <v>43145</v>
      </c>
      <c r="D42" s="30">
        <v>43145</v>
      </c>
      <c r="E42" s="118"/>
    </row>
    <row r="43" spans="1:5">
      <c r="A43" s="16" t="s">
        <v>402</v>
      </c>
      <c r="B43" s="16" t="s">
        <v>322</v>
      </c>
      <c r="C43" s="29">
        <v>470</v>
      </c>
      <c r="D43" s="30">
        <v>470</v>
      </c>
      <c r="E43" s="118"/>
    </row>
    <row r="44" spans="1:5" ht="30">
      <c r="A44" s="15" t="s">
        <v>40</v>
      </c>
      <c r="B44" s="15" t="s">
        <v>28</v>
      </c>
      <c r="C44" s="29">
        <v>2525</v>
      </c>
      <c r="D44" s="30">
        <v>2525</v>
      </c>
      <c r="E44" s="118"/>
    </row>
    <row r="45" spans="1:5">
      <c r="A45" s="15" t="s">
        <v>41</v>
      </c>
      <c r="B45" s="15" t="s">
        <v>24</v>
      </c>
      <c r="C45" s="29"/>
      <c r="D45" s="30"/>
      <c r="E45" s="118"/>
    </row>
    <row r="46" spans="1:5">
      <c r="A46" s="15" t="s">
        <v>42</v>
      </c>
      <c r="B46" s="15" t="s">
        <v>25</v>
      </c>
      <c r="C46" s="29">
        <v>7000</v>
      </c>
      <c r="D46" s="30"/>
      <c r="E46" s="118"/>
    </row>
    <row r="47" spans="1:5">
      <c r="A47" s="15" t="s">
        <v>43</v>
      </c>
      <c r="B47" s="15" t="s">
        <v>26</v>
      </c>
      <c r="C47" s="29"/>
      <c r="D47" s="30"/>
      <c r="E47" s="118"/>
    </row>
    <row r="48" spans="1:5">
      <c r="A48" s="15" t="s">
        <v>44</v>
      </c>
      <c r="B48" s="15" t="s">
        <v>276</v>
      </c>
      <c r="C48" s="69">
        <f>SUM(C49:C51)</f>
        <v>21462.5</v>
      </c>
      <c r="D48" s="69">
        <f>SUM(D49:D51)</f>
        <v>19950</v>
      </c>
      <c r="E48" s="118"/>
    </row>
    <row r="49" spans="1:5">
      <c r="A49" s="83" t="s">
        <v>331</v>
      </c>
      <c r="B49" s="83" t="s">
        <v>334</v>
      </c>
      <c r="C49" s="29">
        <v>21462.5</v>
      </c>
      <c r="D49" s="30">
        <v>19950</v>
      </c>
      <c r="E49" s="118"/>
    </row>
    <row r="50" spans="1:5">
      <c r="A50" s="83" t="s">
        <v>332</v>
      </c>
      <c r="B50" s="83" t="s">
        <v>333</v>
      </c>
      <c r="C50" s="29"/>
      <c r="D50" s="30"/>
      <c r="E50" s="118"/>
    </row>
    <row r="51" spans="1:5">
      <c r="A51" s="83" t="s">
        <v>335</v>
      </c>
      <c r="B51" s="83" t="s">
        <v>336</v>
      </c>
      <c r="C51" s="29"/>
      <c r="D51" s="30"/>
      <c r="E51" s="118"/>
    </row>
    <row r="52" spans="1:5" ht="26.25" customHeight="1">
      <c r="A52" s="15" t="s">
        <v>45</v>
      </c>
      <c r="B52" s="15" t="s">
        <v>29</v>
      </c>
      <c r="C52" s="29"/>
      <c r="D52" s="30"/>
      <c r="E52" s="118"/>
    </row>
    <row r="53" spans="1:5">
      <c r="A53" s="15" t="s">
        <v>46</v>
      </c>
      <c r="B53" s="15" t="s">
        <v>6</v>
      </c>
      <c r="C53" s="29">
        <v>10496.32</v>
      </c>
      <c r="D53" s="30">
        <v>10496.32</v>
      </c>
      <c r="E53" s="118"/>
    </row>
    <row r="54" spans="1:5" ht="30">
      <c r="A54" s="13">
        <v>1.3</v>
      </c>
      <c r="B54" s="73" t="s">
        <v>360</v>
      </c>
      <c r="C54" s="70">
        <f>SUM(C55:C56)</f>
        <v>6499</v>
      </c>
      <c r="D54" s="70">
        <f>SUM(D55:D56)</f>
        <v>6506.23</v>
      </c>
      <c r="E54" s="118"/>
    </row>
    <row r="55" spans="1:5" ht="30">
      <c r="A55" s="15" t="s">
        <v>50</v>
      </c>
      <c r="B55" s="15" t="s">
        <v>48</v>
      </c>
      <c r="C55" s="29">
        <v>6499</v>
      </c>
      <c r="D55" s="30">
        <v>6506.23</v>
      </c>
      <c r="E55" s="118"/>
    </row>
    <row r="56" spans="1:5">
      <c r="A56" s="15" t="s">
        <v>51</v>
      </c>
      <c r="B56" s="15" t="s">
        <v>47</v>
      </c>
      <c r="C56" s="29"/>
      <c r="D56" s="30"/>
      <c r="E56" s="118"/>
    </row>
    <row r="57" spans="1:5">
      <c r="A57" s="13">
        <v>1.4</v>
      </c>
      <c r="B57" s="13" t="s">
        <v>362</v>
      </c>
      <c r="C57" s="29"/>
      <c r="D57" s="30"/>
      <c r="E57" s="118"/>
    </row>
    <row r="58" spans="1:5">
      <c r="A58" s="13">
        <v>1.5</v>
      </c>
      <c r="B58" s="13" t="s">
        <v>7</v>
      </c>
      <c r="C58" s="33"/>
      <c r="D58" s="36"/>
      <c r="E58" s="118"/>
    </row>
    <row r="59" spans="1:5">
      <c r="A59" s="13">
        <v>1.6</v>
      </c>
      <c r="B59" s="40" t="s">
        <v>8</v>
      </c>
      <c r="C59" s="70">
        <f>SUM(C60:C64)</f>
        <v>1353.1</v>
      </c>
      <c r="D59" s="70">
        <f>SUM(D60:D64)</f>
        <v>1146.5</v>
      </c>
      <c r="E59" s="118"/>
    </row>
    <row r="60" spans="1:5">
      <c r="A60" s="15" t="s">
        <v>277</v>
      </c>
      <c r="B60" s="41" t="s">
        <v>52</v>
      </c>
      <c r="C60" s="33"/>
      <c r="D60" s="36"/>
      <c r="E60" s="118"/>
    </row>
    <row r="61" spans="1:5" ht="30">
      <c r="A61" s="15" t="s">
        <v>278</v>
      </c>
      <c r="B61" s="41" t="s">
        <v>54</v>
      </c>
      <c r="C61" s="33"/>
      <c r="D61" s="36"/>
      <c r="E61" s="118"/>
    </row>
    <row r="62" spans="1:5">
      <c r="A62" s="15" t="s">
        <v>279</v>
      </c>
      <c r="B62" s="41" t="s">
        <v>53</v>
      </c>
      <c r="C62" s="36"/>
      <c r="D62" s="36"/>
      <c r="E62" s="118"/>
    </row>
    <row r="63" spans="1:5">
      <c r="A63" s="15" t="s">
        <v>280</v>
      </c>
      <c r="B63" s="41" t="s">
        <v>27</v>
      </c>
      <c r="C63" s="33"/>
      <c r="D63" s="36"/>
      <c r="E63" s="118"/>
    </row>
    <row r="64" spans="1:5">
      <c r="A64" s="15" t="s">
        <v>306</v>
      </c>
      <c r="B64" s="140" t="s">
        <v>307</v>
      </c>
      <c r="C64" s="33">
        <v>1353.1</v>
      </c>
      <c r="D64" s="141">
        <v>1146.5</v>
      </c>
      <c r="E64" s="118"/>
    </row>
    <row r="65" spans="1:5">
      <c r="A65" s="12">
        <v>2</v>
      </c>
      <c r="B65" s="42" t="s">
        <v>92</v>
      </c>
      <c r="C65" s="173"/>
      <c r="D65" s="98">
        <f>SUM(D66:D71)</f>
        <v>0</v>
      </c>
      <c r="E65" s="118"/>
    </row>
    <row r="66" spans="1:5">
      <c r="A66" s="14">
        <v>2.1</v>
      </c>
      <c r="B66" s="43" t="s">
        <v>86</v>
      </c>
      <c r="C66" s="173"/>
      <c r="D66" s="38"/>
      <c r="E66" s="118"/>
    </row>
    <row r="67" spans="1:5">
      <c r="A67" s="14">
        <v>2.2000000000000002</v>
      </c>
      <c r="B67" s="43" t="s">
        <v>90</v>
      </c>
      <c r="C67" s="175"/>
      <c r="D67" s="38"/>
      <c r="E67" s="118"/>
    </row>
    <row r="68" spans="1:5">
      <c r="A68" s="14">
        <v>2.2999999999999998</v>
      </c>
      <c r="B68" s="43" t="s">
        <v>89</v>
      </c>
      <c r="C68" s="175"/>
      <c r="D68" s="38"/>
      <c r="E68" s="118"/>
    </row>
    <row r="69" spans="1:5">
      <c r="A69" s="14">
        <v>2.4</v>
      </c>
      <c r="B69" s="43" t="s">
        <v>91</v>
      </c>
      <c r="C69" s="175"/>
      <c r="D69" s="38"/>
      <c r="E69" s="118"/>
    </row>
    <row r="70" spans="1:5">
      <c r="A70" s="14">
        <v>2.5</v>
      </c>
      <c r="B70" s="43" t="s">
        <v>87</v>
      </c>
      <c r="C70" s="175"/>
      <c r="D70" s="38"/>
      <c r="E70" s="118"/>
    </row>
    <row r="71" spans="1:5">
      <c r="A71" s="14">
        <v>2.6</v>
      </c>
      <c r="B71" s="43" t="s">
        <v>88</v>
      </c>
      <c r="C71" s="175"/>
      <c r="D71" s="38"/>
      <c r="E71" s="118"/>
    </row>
    <row r="72" spans="1:5" s="2" customFormat="1">
      <c r="A72" s="12">
        <v>3</v>
      </c>
      <c r="B72" s="171" t="s">
        <v>381</v>
      </c>
      <c r="C72" s="174"/>
      <c r="D72" s="172"/>
      <c r="E72" s="89"/>
    </row>
    <row r="73" spans="1:5" s="2" customFormat="1">
      <c r="A73" s="12">
        <v>4</v>
      </c>
      <c r="B73" s="12" t="s">
        <v>233</v>
      </c>
      <c r="C73" s="174">
        <f>SUM(C74:C75)</f>
        <v>0</v>
      </c>
      <c r="D73" s="71">
        <f>SUM(D74:D75)</f>
        <v>0</v>
      </c>
      <c r="E73" s="89"/>
    </row>
    <row r="74" spans="1:5" s="2" customFormat="1">
      <c r="A74" s="14">
        <v>4.0999999999999996</v>
      </c>
      <c r="B74" s="14" t="s">
        <v>234</v>
      </c>
      <c r="C74" s="8"/>
      <c r="D74" s="8"/>
      <c r="E74" s="89"/>
    </row>
    <row r="75" spans="1:5" s="2" customFormat="1">
      <c r="A75" s="14">
        <v>4.2</v>
      </c>
      <c r="B75" s="14" t="s">
        <v>235</v>
      </c>
      <c r="C75" s="8"/>
      <c r="D75" s="8"/>
      <c r="E75" s="89"/>
    </row>
    <row r="76" spans="1:5" s="2" customFormat="1">
      <c r="A76" s="12">
        <v>5</v>
      </c>
      <c r="B76" s="170" t="s">
        <v>259</v>
      </c>
      <c r="C76" s="8"/>
      <c r="D76" s="71"/>
      <c r="E76" s="89"/>
    </row>
    <row r="77" spans="1:5" s="2" customFormat="1">
      <c r="A77" s="184"/>
      <c r="B77" s="184"/>
      <c r="E77" s="89"/>
    </row>
    <row r="78" spans="1:5" s="2" customFormat="1" ht="29.25" customHeight="1">
      <c r="A78" s="499" t="s">
        <v>465</v>
      </c>
      <c r="B78" s="499"/>
      <c r="C78" s="499"/>
      <c r="D78" s="499"/>
      <c r="E78" s="89"/>
    </row>
    <row r="79" spans="1:5" s="2" customFormat="1">
      <c r="A79" s="184"/>
      <c r="B79" s="184"/>
      <c r="E79" s="89"/>
    </row>
    <row r="80" spans="1:5" s="252" customFormat="1" ht="12.75"/>
    <row r="81" spans="1:5" s="2" customFormat="1">
      <c r="A81" s="59" t="s">
        <v>93</v>
      </c>
      <c r="E81" s="5"/>
    </row>
    <row r="82" spans="1:5" s="2" customFormat="1">
      <c r="E82" s="220"/>
    </row>
    <row r="83" spans="1:5" s="2" customFormat="1">
      <c r="E83" s="220"/>
    </row>
    <row r="84" spans="1:5" s="2" customFormat="1">
      <c r="A84" s="220"/>
      <c r="B84" s="39" t="s">
        <v>403</v>
      </c>
      <c r="E84" s="220"/>
    </row>
    <row r="85" spans="1:5" s="2" customFormat="1">
      <c r="A85" s="220"/>
      <c r="B85" s="498" t="s">
        <v>404</v>
      </c>
      <c r="C85" s="498"/>
      <c r="D85" s="498"/>
      <c r="E85" s="220"/>
    </row>
    <row r="86" spans="1:5" s="220" customFormat="1" ht="12.75">
      <c r="B86" s="56" t="s">
        <v>405</v>
      </c>
    </row>
    <row r="87" spans="1:5" s="2" customFormat="1">
      <c r="A87" s="11"/>
      <c r="B87" s="498" t="s">
        <v>406</v>
      </c>
      <c r="C87" s="498"/>
      <c r="D87" s="498"/>
    </row>
    <row r="88" spans="1:5" s="252" customFormat="1" ht="12.75"/>
    <row r="89" spans="1:5" s="252" customFormat="1" ht="12.75"/>
  </sheetData>
  <mergeCells count="5">
    <mergeCell ref="B85:D85"/>
    <mergeCell ref="B87:D87"/>
    <mergeCell ref="C1:D1"/>
    <mergeCell ref="C2:D2"/>
    <mergeCell ref="A78:D78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view="pageBreakPreview" zoomScale="80" zoomScaleNormal="100" zoomScaleSheetLayoutView="80" workbookViewId="0">
      <selection activeCell="B20" sqref="B20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303</v>
      </c>
      <c r="B1" s="64"/>
      <c r="C1" s="471" t="s">
        <v>94</v>
      </c>
      <c r="D1" s="471"/>
      <c r="E1" s="77"/>
    </row>
    <row r="2" spans="1:5" s="6" customFormat="1">
      <c r="A2" s="63" t="s">
        <v>297</v>
      </c>
      <c r="B2" s="64"/>
      <c r="C2" s="469" t="str">
        <f>'ფორმა N1'!M2</f>
        <v>01.01-31.12.2023</v>
      </c>
      <c r="D2" s="469"/>
      <c r="E2" s="77"/>
    </row>
    <row r="3" spans="1:5" s="6" customFormat="1">
      <c r="A3" s="64" t="s">
        <v>124</v>
      </c>
      <c r="B3" s="63"/>
      <c r="C3" s="86"/>
      <c r="D3" s="86"/>
      <c r="E3" s="77"/>
    </row>
    <row r="4" spans="1:5" s="6" customFormat="1">
      <c r="A4" s="64"/>
      <c r="B4" s="64"/>
      <c r="C4" s="86"/>
      <c r="D4" s="86"/>
      <c r="E4" s="77"/>
    </row>
    <row r="5" spans="1:5">
      <c r="A5" s="64" t="str">
        <f>'ფორმა N2'!A4</f>
        <v>ანგარიშვალდებული პირის დასახელება:</v>
      </c>
      <c r="B5" s="64"/>
      <c r="C5" s="64"/>
      <c r="D5" s="64"/>
      <c r="E5" s="78"/>
    </row>
    <row r="6" spans="1:5">
      <c r="A6" s="67" t="str">
        <f>'ფორმა N1'!D4</f>
        <v>მპგ ქართული ოცნება დემოკრატიული საქართველო</v>
      </c>
      <c r="B6" s="67"/>
      <c r="C6" s="67"/>
      <c r="D6" s="67"/>
      <c r="E6" s="78"/>
    </row>
    <row r="7" spans="1:5">
      <c r="A7" s="64"/>
      <c r="B7" s="64"/>
      <c r="C7" s="64"/>
      <c r="D7" s="64"/>
      <c r="E7" s="78"/>
    </row>
    <row r="8" spans="1:5" s="6" customFormat="1">
      <c r="A8" s="86"/>
      <c r="B8" s="86"/>
      <c r="C8" s="65"/>
      <c r="D8" s="65"/>
      <c r="E8" s="77"/>
    </row>
    <row r="9" spans="1:5" s="6" customFormat="1" ht="30">
      <c r="A9" s="75" t="s">
        <v>64</v>
      </c>
      <c r="B9" s="75" t="s">
        <v>302</v>
      </c>
      <c r="C9" s="66" t="s">
        <v>10</v>
      </c>
      <c r="D9" s="66" t="s">
        <v>9</v>
      </c>
      <c r="E9" s="77"/>
    </row>
    <row r="10" spans="1:5" s="9" customFormat="1" ht="18">
      <c r="A10" s="84" t="s">
        <v>298</v>
      </c>
      <c r="B10" s="84"/>
      <c r="C10" s="4"/>
      <c r="D10" s="4"/>
      <c r="E10" s="79"/>
    </row>
    <row r="11" spans="1:5" s="10" customFormat="1">
      <c r="A11" s="84" t="s">
        <v>299</v>
      </c>
      <c r="B11" s="84"/>
      <c r="C11" s="4"/>
      <c r="D11" s="4"/>
      <c r="E11" s="80"/>
    </row>
    <row r="12" spans="1:5" s="10" customFormat="1">
      <c r="A12" s="73" t="s">
        <v>258</v>
      </c>
      <c r="B12" s="73"/>
      <c r="C12" s="4"/>
      <c r="D12" s="4"/>
      <c r="E12" s="80"/>
    </row>
    <row r="13" spans="1:5" s="10" customFormat="1" ht="17.25" customHeight="1">
      <c r="A13" s="84" t="s">
        <v>300</v>
      </c>
      <c r="B13" s="84" t="s">
        <v>1594</v>
      </c>
      <c r="C13" s="403">
        <f>2358.09+638.58+1762+764.04+4413.21</f>
        <v>9935.92</v>
      </c>
      <c r="D13" s="403">
        <f>2358.09+638.58+1762+764.04+4413.21</f>
        <v>9935.92</v>
      </c>
      <c r="E13" s="80"/>
    </row>
    <row r="14" spans="1:5" s="10" customFormat="1" ht="18" customHeight="1">
      <c r="A14" s="84" t="s">
        <v>301</v>
      </c>
      <c r="B14" s="84" t="s">
        <v>1720</v>
      </c>
      <c r="C14" s="403">
        <f>280+280</f>
        <v>560</v>
      </c>
      <c r="D14" s="403">
        <f>280+280</f>
        <v>560</v>
      </c>
      <c r="E14" s="80"/>
    </row>
    <row r="15" spans="1:5" s="3" customFormat="1">
      <c r="A15" s="74"/>
      <c r="B15" s="74"/>
      <c r="C15" s="4"/>
      <c r="D15" s="4"/>
      <c r="E15" s="81"/>
    </row>
    <row r="16" spans="1:5">
      <c r="A16" s="85"/>
      <c r="B16" s="85" t="s">
        <v>304</v>
      </c>
      <c r="C16" s="72">
        <f>SUM(C10:C15)</f>
        <v>10495.92</v>
      </c>
      <c r="D16" s="72">
        <f>SUM(D10:D15)</f>
        <v>10495.92</v>
      </c>
      <c r="E16" s="82"/>
    </row>
    <row r="17" spans="1:8">
      <c r="A17" s="85"/>
      <c r="B17" s="85"/>
      <c r="C17" s="4"/>
      <c r="D17" s="4"/>
      <c r="E17" s="82"/>
    </row>
    <row r="18" spans="1:8">
      <c r="A18" s="85"/>
      <c r="B18" s="85"/>
      <c r="C18" s="4"/>
      <c r="D18" s="4"/>
      <c r="E18" s="82"/>
    </row>
    <row r="19" spans="1:8">
      <c r="A19" s="85"/>
      <c r="B19" s="85"/>
      <c r="C19" s="4"/>
      <c r="D19" s="4"/>
      <c r="E19" s="82"/>
    </row>
    <row r="20" spans="1:8">
      <c r="A20" s="85"/>
      <c r="B20" s="85"/>
      <c r="C20" s="4"/>
      <c r="D20" s="4"/>
      <c r="E20" s="82"/>
    </row>
    <row r="21" spans="1:8">
      <c r="A21" s="85"/>
      <c r="B21" s="85"/>
      <c r="C21" s="4"/>
      <c r="D21" s="4"/>
      <c r="E21" s="82"/>
    </row>
    <row r="22" spans="1:8">
      <c r="A22" s="85"/>
      <c r="B22" s="85"/>
      <c r="C22" s="4"/>
      <c r="D22" s="4"/>
      <c r="E22" s="82"/>
    </row>
    <row r="23" spans="1:8">
      <c r="A23" s="39"/>
      <c r="B23" s="39"/>
    </row>
    <row r="24" spans="1:8" ht="44.25" customHeight="1">
      <c r="A24" s="476" t="s">
        <v>466</v>
      </c>
      <c r="B24" s="476"/>
      <c r="C24" s="476"/>
      <c r="D24" s="476"/>
      <c r="E24" s="5"/>
    </row>
    <row r="25" spans="1:8">
      <c r="A25" s="477" t="s">
        <v>467</v>
      </c>
      <c r="B25" s="477"/>
      <c r="C25" s="477"/>
      <c r="D25" s="477"/>
    </row>
    <row r="26" spans="1:8">
      <c r="A26" s="25"/>
    </row>
    <row r="27" spans="1:8" s="21" customFormat="1" ht="12.75"/>
    <row r="28" spans="1:8">
      <c r="A28" s="59" t="s">
        <v>93</v>
      </c>
      <c r="E28" s="5"/>
    </row>
    <row r="29" spans="1:8">
      <c r="E29"/>
      <c r="F29"/>
      <c r="G29"/>
      <c r="H29"/>
    </row>
    <row r="30" spans="1:8">
      <c r="E30"/>
      <c r="F30"/>
      <c r="G30"/>
      <c r="H30"/>
    </row>
    <row r="31" spans="1:8">
      <c r="A31" s="59"/>
      <c r="B31" s="59" t="s">
        <v>251</v>
      </c>
      <c r="E31"/>
      <c r="F31"/>
      <c r="G31"/>
      <c r="H31"/>
    </row>
    <row r="32" spans="1:8">
      <c r="B32" s="2" t="s">
        <v>250</v>
      </c>
      <c r="E32"/>
      <c r="F32"/>
      <c r="G32"/>
      <c r="H32"/>
    </row>
    <row r="33" spans="1:2" customFormat="1" ht="12.75">
      <c r="A33" s="56"/>
      <c r="B33" s="56" t="s">
        <v>123</v>
      </c>
    </row>
    <row r="34" spans="1:2" s="21" customFormat="1" ht="12.75"/>
  </sheetData>
  <mergeCells count="4">
    <mergeCell ref="C1:D1"/>
    <mergeCell ref="C2:D2"/>
    <mergeCell ref="A24:D24"/>
    <mergeCell ref="A25:D25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80" zoomScaleSheetLayoutView="80" workbookViewId="0">
      <selection activeCell="M11" sqref="M11"/>
    </sheetView>
  </sheetViews>
  <sheetFormatPr defaultColWidth="9.140625" defaultRowHeight="12.75"/>
  <cols>
    <col min="1" max="1" width="5.42578125" style="147" customWidth="1"/>
    <col min="2" max="2" width="20.85546875" style="147" customWidth="1"/>
    <col min="3" max="3" width="26" style="147" customWidth="1"/>
    <col min="4" max="4" width="17" style="147" customWidth="1"/>
    <col min="5" max="5" width="18.140625" style="147" customWidth="1"/>
    <col min="6" max="6" width="14.7109375" style="147" customWidth="1"/>
    <col min="7" max="7" width="15.5703125" style="147" customWidth="1"/>
    <col min="8" max="8" width="14.7109375" style="147" customWidth="1"/>
    <col min="9" max="9" width="29.7109375" style="147" customWidth="1"/>
    <col min="10" max="10" width="0" style="147" hidden="1" customWidth="1"/>
    <col min="11" max="16384" width="9.140625" style="147"/>
  </cols>
  <sheetData>
    <row r="1" spans="1:10" ht="33.6" customHeight="1">
      <c r="A1" s="500" t="s">
        <v>486</v>
      </c>
      <c r="B1" s="500"/>
      <c r="C1" s="500"/>
      <c r="D1" s="500"/>
      <c r="E1" s="500"/>
      <c r="F1" s="500"/>
      <c r="G1" s="500"/>
      <c r="H1" s="500"/>
      <c r="I1" s="471" t="s">
        <v>94</v>
      </c>
      <c r="J1" s="471"/>
    </row>
    <row r="2" spans="1:10" ht="15">
      <c r="A2" s="64" t="s">
        <v>124</v>
      </c>
      <c r="B2" s="63"/>
      <c r="C2" s="64"/>
      <c r="D2" s="64"/>
      <c r="E2" s="64"/>
      <c r="F2" s="64"/>
      <c r="G2" s="86"/>
      <c r="H2" s="86"/>
      <c r="I2" s="469" t="str">
        <f>'ფორმა N1'!M2</f>
        <v>01.01-31.12.2023</v>
      </c>
      <c r="J2" s="469"/>
    </row>
    <row r="3" spans="1:10" ht="15">
      <c r="A3" s="64"/>
      <c r="B3" s="64"/>
      <c r="C3" s="63"/>
      <c r="D3" s="63"/>
      <c r="E3" s="63"/>
      <c r="F3" s="63"/>
      <c r="G3" s="86"/>
      <c r="H3" s="86"/>
      <c r="I3" s="86"/>
    </row>
    <row r="4" spans="1:10" ht="15">
      <c r="A4" s="64" t="s">
        <v>254</v>
      </c>
      <c r="B4" s="64"/>
      <c r="C4" s="64"/>
      <c r="D4" s="64"/>
      <c r="E4" s="64"/>
      <c r="F4" s="64"/>
      <c r="G4" s="64"/>
      <c r="H4" s="64"/>
      <c r="I4" s="64"/>
    </row>
    <row r="5" spans="1:10" ht="15">
      <c r="A5" s="67" t="str">
        <f>'ფორმა N1'!D4</f>
        <v>მპგ ქართული ოცნება დემოკრატიული საქართველო</v>
      </c>
      <c r="B5" s="67"/>
      <c r="C5" s="67"/>
      <c r="D5" s="67"/>
      <c r="E5" s="67"/>
      <c r="F5" s="67"/>
      <c r="G5" s="67"/>
      <c r="H5" s="67"/>
      <c r="I5" s="67"/>
    </row>
    <row r="6" spans="1:10" ht="15">
      <c r="A6" s="64"/>
      <c r="B6" s="64"/>
      <c r="C6" s="64"/>
      <c r="D6" s="64"/>
      <c r="E6" s="64"/>
      <c r="F6" s="64"/>
      <c r="G6" s="64"/>
      <c r="H6" s="64"/>
      <c r="I6" s="64"/>
    </row>
    <row r="7" spans="1:10" ht="15">
      <c r="A7" s="86"/>
      <c r="B7" s="86"/>
      <c r="C7" s="86"/>
      <c r="D7" s="86"/>
      <c r="E7" s="86"/>
      <c r="F7" s="86"/>
      <c r="G7" s="65"/>
      <c r="H7" s="65"/>
      <c r="I7" s="65"/>
    </row>
    <row r="8" spans="1:10" ht="45">
      <c r="A8" s="76" t="s">
        <v>64</v>
      </c>
      <c r="B8" s="76" t="s">
        <v>309</v>
      </c>
      <c r="C8" s="76" t="s">
        <v>310</v>
      </c>
      <c r="D8" s="76" t="s">
        <v>209</v>
      </c>
      <c r="E8" s="76" t="s">
        <v>312</v>
      </c>
      <c r="F8" s="76" t="s">
        <v>315</v>
      </c>
      <c r="G8" s="66" t="s">
        <v>10</v>
      </c>
      <c r="H8" s="66" t="s">
        <v>9</v>
      </c>
      <c r="I8" s="66" t="s">
        <v>350</v>
      </c>
      <c r="J8" s="147" t="s">
        <v>314</v>
      </c>
    </row>
    <row r="9" spans="1:10" ht="15">
      <c r="A9" s="84">
        <v>1</v>
      </c>
      <c r="B9" s="84" t="s">
        <v>1598</v>
      </c>
      <c r="C9" s="84" t="s">
        <v>1599</v>
      </c>
      <c r="D9" s="84" t="s">
        <v>1600</v>
      </c>
      <c r="E9" s="84" t="s">
        <v>1601</v>
      </c>
      <c r="F9" s="84" t="s">
        <v>314</v>
      </c>
      <c r="G9" s="398">
        <v>10000</v>
      </c>
      <c r="H9" s="398">
        <v>10000</v>
      </c>
      <c r="I9" s="398">
        <v>1960</v>
      </c>
      <c r="J9" s="147" t="s">
        <v>0</v>
      </c>
    </row>
    <row r="10" spans="1:10" ht="15">
      <c r="A10" s="84">
        <v>2</v>
      </c>
      <c r="B10" s="84" t="s">
        <v>1602</v>
      </c>
      <c r="C10" s="84" t="s">
        <v>1603</v>
      </c>
      <c r="D10" s="84" t="s">
        <v>1604</v>
      </c>
      <c r="E10" s="84" t="s">
        <v>1605</v>
      </c>
      <c r="F10" s="84" t="s">
        <v>314</v>
      </c>
      <c r="G10" s="398">
        <v>5000</v>
      </c>
      <c r="H10" s="398">
        <v>5000</v>
      </c>
      <c r="I10" s="398">
        <v>980</v>
      </c>
    </row>
    <row r="11" spans="1:10" ht="45">
      <c r="A11" s="84">
        <v>3</v>
      </c>
      <c r="B11" s="84" t="s">
        <v>1606</v>
      </c>
      <c r="C11" s="84" t="s">
        <v>1607</v>
      </c>
      <c r="D11" s="84" t="s">
        <v>1608</v>
      </c>
      <c r="E11" s="84" t="s">
        <v>1609</v>
      </c>
      <c r="F11" s="84" t="s">
        <v>314</v>
      </c>
      <c r="G11" s="398">
        <v>13000</v>
      </c>
      <c r="H11" s="398">
        <v>13000</v>
      </c>
      <c r="I11" s="398">
        <v>2548</v>
      </c>
    </row>
    <row r="12" spans="1:10" ht="45">
      <c r="A12" s="84">
        <v>4</v>
      </c>
      <c r="B12" s="84" t="s">
        <v>1610</v>
      </c>
      <c r="C12" s="84" t="s">
        <v>1611</v>
      </c>
      <c r="D12" s="84" t="s">
        <v>1612</v>
      </c>
      <c r="E12" s="84" t="s">
        <v>1613</v>
      </c>
      <c r="F12" s="84" t="s">
        <v>314</v>
      </c>
      <c r="G12" s="398">
        <v>10000</v>
      </c>
      <c r="H12" s="398">
        <v>10000</v>
      </c>
      <c r="I12" s="398">
        <v>2000</v>
      </c>
    </row>
    <row r="13" spans="1:10" ht="15">
      <c r="A13" s="84">
        <v>5</v>
      </c>
      <c r="B13" s="73"/>
      <c r="C13" s="73"/>
      <c r="D13" s="73"/>
      <c r="E13" s="73"/>
      <c r="F13" s="84"/>
      <c r="G13" s="4"/>
      <c r="H13" s="4"/>
      <c r="I13" s="4"/>
    </row>
    <row r="14" spans="1:10" ht="15">
      <c r="A14" s="73" t="s">
        <v>256</v>
      </c>
      <c r="B14" s="73"/>
      <c r="C14" s="73"/>
      <c r="D14" s="73"/>
      <c r="E14" s="73"/>
      <c r="F14" s="84"/>
      <c r="G14" s="4"/>
      <c r="H14" s="4"/>
      <c r="I14" s="4"/>
    </row>
    <row r="15" spans="1:10" ht="15">
      <c r="A15" s="73"/>
      <c r="B15" s="85"/>
      <c r="C15" s="85"/>
      <c r="D15" s="85"/>
      <c r="E15" s="85"/>
      <c r="F15" s="73" t="s">
        <v>385</v>
      </c>
      <c r="G15" s="72">
        <f>SUM(G9:G14)</f>
        <v>38000</v>
      </c>
      <c r="H15" s="72">
        <f>SUM(H9:H14)</f>
        <v>38000</v>
      </c>
      <c r="I15" s="72">
        <f>SUM(I9:I14)</f>
        <v>7488</v>
      </c>
    </row>
    <row r="16" spans="1:10" ht="15">
      <c r="A16" s="145"/>
      <c r="B16" s="145"/>
      <c r="C16" s="145"/>
      <c r="D16" s="145"/>
      <c r="E16" s="145"/>
      <c r="F16" s="145"/>
      <c r="G16" s="145"/>
      <c r="H16" s="125"/>
      <c r="I16" s="125"/>
    </row>
    <row r="17" spans="1:9" ht="15">
      <c r="A17" s="490" t="s">
        <v>468</v>
      </c>
      <c r="B17" s="490"/>
      <c r="C17" s="490"/>
      <c r="D17" s="490"/>
      <c r="E17" s="490"/>
      <c r="F17" s="490"/>
      <c r="G17" s="490"/>
      <c r="H17" s="490"/>
      <c r="I17" s="490"/>
    </row>
    <row r="18" spans="1:9" ht="15">
      <c r="A18" s="146"/>
      <c r="B18" s="146"/>
      <c r="C18" s="145"/>
      <c r="D18" s="145"/>
      <c r="E18" s="145"/>
      <c r="F18" s="145"/>
      <c r="G18" s="145"/>
      <c r="H18" s="125"/>
      <c r="I18" s="125"/>
    </row>
    <row r="19" spans="1:9">
      <c r="A19" s="249"/>
      <c r="B19" s="249"/>
      <c r="C19" s="249"/>
      <c r="D19" s="249"/>
      <c r="E19" s="249"/>
      <c r="F19" s="249"/>
      <c r="G19" s="249"/>
      <c r="H19" s="249"/>
      <c r="I19" s="249"/>
    </row>
    <row r="20" spans="1:9" ht="15">
      <c r="A20" s="130" t="s">
        <v>93</v>
      </c>
      <c r="B20" s="130"/>
      <c r="C20" s="125"/>
      <c r="D20" s="125"/>
      <c r="E20" s="125"/>
      <c r="F20" s="125"/>
      <c r="G20" s="125"/>
      <c r="H20" s="125"/>
      <c r="I20" s="125"/>
    </row>
    <row r="21" spans="1:9" ht="15">
      <c r="A21" s="125"/>
      <c r="B21" s="125"/>
      <c r="C21" s="125"/>
      <c r="D21" s="125"/>
      <c r="E21" s="125"/>
      <c r="F21" s="125"/>
      <c r="G21" s="125"/>
      <c r="H21" s="125"/>
      <c r="I21" s="125"/>
    </row>
    <row r="22" spans="1:9" ht="15">
      <c r="A22" s="125"/>
      <c r="B22" s="125"/>
      <c r="C22" s="125"/>
      <c r="D22" s="125"/>
      <c r="E22" s="129"/>
      <c r="F22" s="129"/>
      <c r="G22" s="129"/>
      <c r="H22" s="125"/>
      <c r="I22" s="125"/>
    </row>
    <row r="23" spans="1:9" ht="15">
      <c r="A23" s="130"/>
      <c r="B23" s="130"/>
      <c r="C23" s="130" t="s">
        <v>349</v>
      </c>
      <c r="D23" s="130"/>
      <c r="E23" s="130"/>
      <c r="F23" s="130"/>
      <c r="G23" s="130"/>
      <c r="H23" s="125"/>
      <c r="I23" s="125"/>
    </row>
    <row r="24" spans="1:9" ht="15">
      <c r="A24" s="125"/>
      <c r="B24" s="125"/>
      <c r="C24" s="125" t="s">
        <v>348</v>
      </c>
      <c r="D24" s="125"/>
      <c r="E24" s="125"/>
      <c r="F24" s="125"/>
      <c r="G24" s="125"/>
      <c r="H24" s="125"/>
      <c r="I24" s="125"/>
    </row>
    <row r="25" spans="1:9">
      <c r="A25" s="131"/>
      <c r="B25" s="131"/>
      <c r="C25" s="131" t="s">
        <v>123</v>
      </c>
      <c r="D25" s="131"/>
      <c r="E25" s="131"/>
      <c r="F25" s="131"/>
      <c r="G25" s="131"/>
    </row>
  </sheetData>
  <mergeCells count="4">
    <mergeCell ref="I1:J1"/>
    <mergeCell ref="I2:J2"/>
    <mergeCell ref="A1:H1"/>
    <mergeCell ref="A17:I17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80" zoomScaleSheetLayoutView="80" workbookViewId="0">
      <selection activeCell="G11" sqref="G11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7" width="14.42578125" customWidth="1"/>
    <col min="8" max="8" width="14.28515625" customWidth="1"/>
  </cols>
  <sheetData>
    <row r="1" spans="1:9" ht="15">
      <c r="A1" s="63" t="s">
        <v>388</v>
      </c>
      <c r="B1" s="64"/>
      <c r="C1" s="64"/>
      <c r="D1" s="64"/>
      <c r="E1" s="64"/>
      <c r="F1" s="64"/>
      <c r="G1" s="471" t="s">
        <v>94</v>
      </c>
      <c r="H1" s="471"/>
      <c r="I1" s="86"/>
    </row>
    <row r="2" spans="1:9" ht="15">
      <c r="A2" s="64" t="s">
        <v>124</v>
      </c>
      <c r="B2" s="64"/>
      <c r="C2" s="64"/>
      <c r="D2" s="64"/>
      <c r="E2" s="64"/>
      <c r="F2" s="64"/>
      <c r="G2" s="469" t="str">
        <f>'ფორმა N1'!M2</f>
        <v>01.01-31.12.2023</v>
      </c>
      <c r="H2" s="469"/>
      <c r="I2" s="64"/>
    </row>
    <row r="3" spans="1:9" ht="15">
      <c r="A3" s="64"/>
      <c r="B3" s="64"/>
      <c r="C3" s="64"/>
      <c r="D3" s="64"/>
      <c r="E3" s="64"/>
      <c r="F3" s="64"/>
      <c r="G3" s="86"/>
      <c r="H3" s="86"/>
      <c r="I3" s="86"/>
    </row>
    <row r="4" spans="1:9" ht="15">
      <c r="A4" s="64" t="s">
        <v>254</v>
      </c>
      <c r="B4" s="64"/>
      <c r="C4" s="64"/>
      <c r="D4" s="64"/>
      <c r="E4" s="64"/>
      <c r="F4" s="64"/>
      <c r="G4" s="64"/>
      <c r="H4" s="64"/>
      <c r="I4" s="64"/>
    </row>
    <row r="5" spans="1:9" ht="15">
      <c r="A5" s="67" t="str">
        <f>'ფორმა N1'!D4</f>
        <v>მპგ ქართული ოცნება დემოკრატიული საქართველო</v>
      </c>
      <c r="B5" s="67"/>
      <c r="C5" s="67"/>
      <c r="D5" s="67"/>
      <c r="E5" s="67"/>
      <c r="F5" s="67"/>
      <c r="G5" s="67"/>
      <c r="H5" s="67"/>
      <c r="I5" s="67"/>
    </row>
    <row r="6" spans="1:9" ht="15">
      <c r="A6" s="64"/>
      <c r="B6" s="64"/>
      <c r="C6" s="64"/>
      <c r="D6" s="64"/>
      <c r="E6" s="64"/>
      <c r="F6" s="64"/>
      <c r="G6" s="64"/>
      <c r="H6" s="64"/>
      <c r="I6" s="64"/>
    </row>
    <row r="7" spans="1:9" ht="15">
      <c r="A7" s="86"/>
      <c r="B7" s="86"/>
      <c r="C7" s="86"/>
      <c r="D7" s="86"/>
      <c r="E7" s="86"/>
      <c r="F7" s="86"/>
      <c r="G7" s="65"/>
      <c r="H7" s="65"/>
      <c r="I7" s="86"/>
    </row>
    <row r="8" spans="1:9" ht="15" customHeight="1">
      <c r="A8" s="483" t="s">
        <v>64</v>
      </c>
      <c r="B8" s="485" t="s">
        <v>309</v>
      </c>
      <c r="C8" s="487" t="s">
        <v>310</v>
      </c>
      <c r="D8" s="487" t="s">
        <v>209</v>
      </c>
      <c r="E8" s="502" t="s">
        <v>413</v>
      </c>
      <c r="F8" s="503"/>
      <c r="G8" s="504"/>
      <c r="H8" s="502" t="s">
        <v>445</v>
      </c>
      <c r="I8" s="504"/>
    </row>
    <row r="9" spans="1:9" ht="25.5">
      <c r="A9" s="484"/>
      <c r="B9" s="486"/>
      <c r="C9" s="488"/>
      <c r="D9" s="488"/>
      <c r="E9" s="215" t="s">
        <v>442</v>
      </c>
      <c r="F9" s="215" t="s">
        <v>443</v>
      </c>
      <c r="G9" s="215" t="s">
        <v>444</v>
      </c>
      <c r="H9" s="216" t="s">
        <v>446</v>
      </c>
      <c r="I9" s="216" t="s">
        <v>447</v>
      </c>
    </row>
    <row r="10" spans="1:9" ht="15">
      <c r="A10" s="185"/>
      <c r="B10" s="186"/>
      <c r="C10" s="84"/>
      <c r="D10" s="84"/>
      <c r="E10" s="84"/>
      <c r="F10" s="84"/>
      <c r="G10" s="84"/>
      <c r="H10" s="4"/>
      <c r="I10" s="4"/>
    </row>
    <row r="11" spans="1:9" ht="15">
      <c r="A11" s="185"/>
      <c r="B11" s="186"/>
      <c r="C11" s="73"/>
      <c r="D11" s="73"/>
      <c r="E11" s="73"/>
      <c r="F11" s="73"/>
      <c r="G11" s="73"/>
      <c r="H11" s="4"/>
      <c r="I11" s="4"/>
    </row>
    <row r="12" spans="1:9" ht="15">
      <c r="A12" s="185"/>
      <c r="B12" s="186"/>
      <c r="C12" s="73"/>
      <c r="D12" s="73"/>
      <c r="E12" s="73"/>
      <c r="F12" s="73"/>
      <c r="G12" s="73"/>
      <c r="H12" s="4"/>
      <c r="I12" s="4"/>
    </row>
    <row r="13" spans="1:9" ht="15">
      <c r="A13" s="185"/>
      <c r="B13" s="186"/>
      <c r="C13" s="73"/>
      <c r="D13" s="73"/>
      <c r="E13" s="73"/>
      <c r="F13" s="73"/>
      <c r="G13" s="73"/>
      <c r="H13" s="4"/>
      <c r="I13" s="4"/>
    </row>
    <row r="14" spans="1:9" ht="15">
      <c r="A14" s="185"/>
      <c r="B14" s="186"/>
      <c r="C14" s="73"/>
      <c r="D14" s="73"/>
      <c r="E14" s="73"/>
      <c r="F14" s="73"/>
      <c r="G14" s="73"/>
      <c r="H14" s="4"/>
      <c r="I14" s="4"/>
    </row>
    <row r="15" spans="1:9" ht="15">
      <c r="A15" s="185"/>
      <c r="B15" s="186"/>
      <c r="C15" s="73"/>
      <c r="D15" s="73"/>
      <c r="E15" s="73"/>
      <c r="F15" s="73"/>
      <c r="G15" s="73"/>
      <c r="H15" s="4"/>
      <c r="I15" s="4"/>
    </row>
    <row r="16" spans="1:9" ht="15">
      <c r="A16" s="185"/>
      <c r="B16" s="187"/>
      <c r="C16" s="85"/>
      <c r="D16" s="85"/>
      <c r="E16" s="85"/>
      <c r="F16" s="85"/>
      <c r="G16" s="85" t="s">
        <v>308</v>
      </c>
      <c r="H16" s="72">
        <f>SUM(H9:H15)</f>
        <v>0</v>
      </c>
      <c r="I16" s="72">
        <f>SUM(I9:I15)</f>
        <v>0</v>
      </c>
    </row>
    <row r="17" spans="1:9" ht="15">
      <c r="A17" s="39"/>
      <c r="B17" s="39"/>
      <c r="C17" s="39"/>
      <c r="D17" s="39"/>
      <c r="E17" s="39"/>
      <c r="F17" s="39"/>
      <c r="G17" s="2"/>
      <c r="H17" s="2"/>
    </row>
    <row r="18" spans="1:9" ht="15">
      <c r="A18" s="501" t="s">
        <v>469</v>
      </c>
      <c r="B18" s="501"/>
      <c r="C18" s="501"/>
      <c r="D18" s="501"/>
      <c r="E18" s="501"/>
      <c r="F18" s="501"/>
      <c r="G18" s="501"/>
      <c r="H18" s="501"/>
      <c r="I18" s="501"/>
    </row>
    <row r="19" spans="1:9" ht="15">
      <c r="A19" s="25"/>
      <c r="B19" s="39"/>
      <c r="C19" s="39"/>
      <c r="D19" s="39"/>
      <c r="E19" s="39"/>
      <c r="F19" s="39"/>
      <c r="G19" s="2"/>
      <c r="H19" s="2"/>
    </row>
    <row r="20" spans="1:9">
      <c r="A20" s="21"/>
      <c r="B20" s="21"/>
      <c r="C20" s="21"/>
      <c r="D20" s="21"/>
      <c r="E20" s="21"/>
      <c r="F20" s="21"/>
      <c r="G20" s="21"/>
      <c r="H20" s="21"/>
    </row>
    <row r="21" spans="1:9" ht="15">
      <c r="A21" s="59" t="s">
        <v>93</v>
      </c>
      <c r="B21" s="2"/>
      <c r="C21" s="2"/>
      <c r="D21" s="2"/>
      <c r="E21" s="2"/>
      <c r="F21" s="2"/>
      <c r="G21" s="2"/>
      <c r="H21" s="2"/>
    </row>
    <row r="22" spans="1:9" ht="15">
      <c r="A22" s="2"/>
      <c r="B22" s="2"/>
      <c r="C22" s="2"/>
      <c r="D22" s="2"/>
      <c r="E22" s="2"/>
      <c r="F22" s="2"/>
      <c r="G22" s="2"/>
      <c r="H22" s="2"/>
    </row>
    <row r="23" spans="1:9" ht="15">
      <c r="A23" s="2"/>
      <c r="B23" s="2"/>
      <c r="C23" s="2"/>
      <c r="D23" s="2"/>
      <c r="E23" s="2"/>
      <c r="F23" s="2"/>
      <c r="G23" s="2"/>
      <c r="H23" s="2"/>
    </row>
    <row r="24" spans="1:9" ht="15">
      <c r="A24" s="59"/>
      <c r="B24" s="59" t="s">
        <v>251</v>
      </c>
      <c r="C24" s="59"/>
      <c r="D24" s="59"/>
      <c r="E24" s="59"/>
      <c r="F24" s="59"/>
      <c r="G24" s="2"/>
      <c r="H24" s="2"/>
    </row>
    <row r="25" spans="1:9" ht="15">
      <c r="A25" s="2"/>
      <c r="B25" s="2" t="s">
        <v>250</v>
      </c>
      <c r="C25" s="2"/>
      <c r="D25" s="2"/>
      <c r="E25" s="2"/>
      <c r="F25" s="2"/>
      <c r="G25" s="2"/>
      <c r="H25" s="2"/>
    </row>
    <row r="26" spans="1:9">
      <c r="A26" s="56"/>
      <c r="B26" s="56" t="s">
        <v>123</v>
      </c>
      <c r="C26" s="56"/>
      <c r="D26" s="56"/>
      <c r="E26" s="56"/>
      <c r="F26" s="56"/>
    </row>
  </sheetData>
  <mergeCells count="9">
    <mergeCell ref="G1:H1"/>
    <mergeCell ref="G2:H2"/>
    <mergeCell ref="A18:I18"/>
    <mergeCell ref="A8:A9"/>
    <mergeCell ref="B8:B9"/>
    <mergeCell ref="C8:C9"/>
    <mergeCell ref="D8:D9"/>
    <mergeCell ref="E8:G8"/>
    <mergeCell ref="H8:I8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view="pageBreakPreview" zoomScale="80" zoomScaleSheetLayoutView="80" workbookViewId="0">
      <selection activeCell="E11" sqref="E11"/>
    </sheetView>
  </sheetViews>
  <sheetFormatPr defaultColWidth="9.140625" defaultRowHeight="12.75"/>
  <cols>
    <col min="1" max="1" width="5.42578125" style="126" customWidth="1"/>
    <col min="2" max="2" width="13.140625" style="126" customWidth="1"/>
    <col min="3" max="3" width="15.140625" style="126" customWidth="1"/>
    <col min="4" max="4" width="18" style="126" customWidth="1"/>
    <col min="5" max="5" width="20.5703125" style="126" customWidth="1"/>
    <col min="6" max="6" width="21.28515625" style="126" customWidth="1"/>
    <col min="7" max="7" width="15.140625" style="126" customWidth="1"/>
    <col min="8" max="8" width="15.5703125" style="126" customWidth="1"/>
    <col min="9" max="9" width="13.42578125" style="126" customWidth="1"/>
    <col min="10" max="10" width="0" style="126" hidden="1" customWidth="1"/>
    <col min="11" max="16384" width="9.140625" style="126"/>
  </cols>
  <sheetData>
    <row r="1" spans="1:10" ht="15">
      <c r="A1" s="505" t="s">
        <v>488</v>
      </c>
      <c r="B1" s="505"/>
      <c r="C1" s="505"/>
      <c r="D1" s="505"/>
      <c r="E1" s="505"/>
      <c r="F1" s="505"/>
      <c r="G1" s="471" t="s">
        <v>94</v>
      </c>
      <c r="H1" s="471"/>
    </row>
    <row r="2" spans="1:10" ht="15">
      <c r="A2" s="64" t="s">
        <v>124</v>
      </c>
      <c r="B2" s="63"/>
      <c r="C2" s="64"/>
      <c r="D2" s="64"/>
      <c r="E2" s="64"/>
      <c r="F2" s="64"/>
      <c r="G2" s="469" t="str">
        <f>'ფორმა N1'!M2</f>
        <v>01.01-31.12.2023</v>
      </c>
      <c r="H2" s="469"/>
    </row>
    <row r="3" spans="1:10" ht="15">
      <c r="A3" s="64"/>
      <c r="B3" s="64"/>
      <c r="C3" s="64"/>
      <c r="D3" s="64"/>
      <c r="E3" s="64"/>
      <c r="F3" s="64"/>
      <c r="G3" s="86"/>
      <c r="H3" s="86"/>
    </row>
    <row r="4" spans="1:10" ht="15">
      <c r="A4" s="64" t="s">
        <v>254</v>
      </c>
      <c r="B4" s="64"/>
      <c r="C4" s="64"/>
      <c r="D4" s="64"/>
      <c r="E4" s="64"/>
      <c r="F4" s="64"/>
      <c r="G4" s="64"/>
      <c r="H4" s="64"/>
    </row>
    <row r="5" spans="1:10" ht="15">
      <c r="A5" s="67" t="str">
        <f>'ფორმა N1'!D4</f>
        <v>მპგ ქართული ოცნება დემოკრატიული საქართველო</v>
      </c>
      <c r="B5" s="67"/>
      <c r="C5" s="67"/>
      <c r="D5" s="67"/>
      <c r="E5" s="67"/>
      <c r="F5" s="67"/>
      <c r="G5" s="67"/>
      <c r="H5" s="67"/>
    </row>
    <row r="6" spans="1:10" ht="15">
      <c r="A6" s="64"/>
      <c r="B6" s="64"/>
      <c r="C6" s="64"/>
      <c r="D6" s="64"/>
      <c r="E6" s="64"/>
      <c r="F6" s="64"/>
      <c r="G6" s="64"/>
      <c r="H6" s="64"/>
    </row>
    <row r="7" spans="1:10" ht="15">
      <c r="A7" s="86"/>
      <c r="B7" s="86"/>
      <c r="C7" s="86"/>
      <c r="D7" s="86"/>
      <c r="E7" s="86"/>
      <c r="F7" s="86"/>
      <c r="G7" s="65"/>
      <c r="H7" s="65"/>
    </row>
    <row r="8" spans="1:10" ht="30">
      <c r="A8" s="76" t="s">
        <v>64</v>
      </c>
      <c r="B8" s="76" t="s">
        <v>309</v>
      </c>
      <c r="C8" s="76" t="s">
        <v>310</v>
      </c>
      <c r="D8" s="76" t="s">
        <v>209</v>
      </c>
      <c r="E8" s="76" t="s">
        <v>315</v>
      </c>
      <c r="F8" s="76" t="s">
        <v>311</v>
      </c>
      <c r="G8" s="66" t="s">
        <v>10</v>
      </c>
      <c r="H8" s="66" t="s">
        <v>9</v>
      </c>
      <c r="J8" s="147" t="s">
        <v>314</v>
      </c>
    </row>
    <row r="9" spans="1:10" ht="15">
      <c r="A9" s="84"/>
      <c r="B9" s="84"/>
      <c r="C9" s="84"/>
      <c r="D9" s="84"/>
      <c r="E9" s="84"/>
      <c r="F9" s="84"/>
      <c r="G9" s="4"/>
      <c r="H9" s="4"/>
      <c r="J9" s="147" t="s">
        <v>0</v>
      </c>
    </row>
    <row r="10" spans="1:10" ht="15">
      <c r="A10" s="84"/>
      <c r="B10" s="84"/>
      <c r="C10" s="84"/>
      <c r="D10" s="84"/>
      <c r="E10" s="84"/>
      <c r="F10" s="84"/>
      <c r="G10" s="4"/>
      <c r="H10" s="4"/>
    </row>
    <row r="11" spans="1:10" ht="15">
      <c r="A11" s="73"/>
      <c r="B11" s="73"/>
      <c r="C11" s="73"/>
      <c r="D11" s="73"/>
      <c r="E11" s="73"/>
      <c r="F11" s="73"/>
      <c r="G11" s="4"/>
      <c r="H11" s="4"/>
    </row>
    <row r="12" spans="1:10" ht="15">
      <c r="A12" s="73"/>
      <c r="B12" s="73"/>
      <c r="C12" s="73"/>
      <c r="D12" s="73"/>
      <c r="E12" s="73"/>
      <c r="F12" s="73"/>
      <c r="G12" s="4"/>
      <c r="H12" s="4"/>
    </row>
    <row r="13" spans="1:10" ht="15">
      <c r="A13" s="73"/>
      <c r="B13" s="73"/>
      <c r="C13" s="73"/>
      <c r="D13" s="73"/>
      <c r="E13" s="73"/>
      <c r="F13" s="73"/>
      <c r="G13" s="4"/>
      <c r="H13" s="4"/>
    </row>
    <row r="14" spans="1:10" ht="15">
      <c r="A14" s="73"/>
      <c r="B14" s="73"/>
      <c r="C14" s="73"/>
      <c r="D14" s="73"/>
      <c r="E14" s="73"/>
      <c r="F14" s="73"/>
      <c r="G14" s="4"/>
      <c r="H14" s="4"/>
    </row>
    <row r="15" spans="1:10" ht="15">
      <c r="A15" s="73"/>
      <c r="B15" s="73"/>
      <c r="C15" s="73"/>
      <c r="D15" s="73"/>
      <c r="E15" s="73"/>
      <c r="F15" s="73"/>
      <c r="G15" s="4"/>
      <c r="H15" s="4"/>
    </row>
    <row r="16" spans="1:10" ht="15">
      <c r="A16" s="73"/>
      <c r="B16" s="85"/>
      <c r="C16" s="85"/>
      <c r="D16" s="85"/>
      <c r="E16" s="85"/>
      <c r="F16" s="85" t="s">
        <v>313</v>
      </c>
      <c r="G16" s="72">
        <f>SUM(G9:G15)</f>
        <v>0</v>
      </c>
      <c r="H16" s="72">
        <f>SUM(H9:H15)</f>
        <v>0</v>
      </c>
    </row>
    <row r="17" spans="1:9" ht="15">
      <c r="A17" s="145"/>
      <c r="B17" s="145"/>
      <c r="C17" s="145"/>
      <c r="D17" s="145"/>
      <c r="E17" s="145"/>
      <c r="F17" s="145"/>
      <c r="G17" s="145"/>
      <c r="H17" s="125"/>
      <c r="I17" s="125"/>
    </row>
    <row r="18" spans="1:9" ht="15">
      <c r="A18" s="490" t="s">
        <v>470</v>
      </c>
      <c r="B18" s="490"/>
      <c r="C18" s="490"/>
      <c r="D18" s="490"/>
      <c r="E18" s="490"/>
      <c r="F18" s="490"/>
      <c r="G18" s="490"/>
      <c r="H18" s="490"/>
      <c r="I18" s="125"/>
    </row>
    <row r="19" spans="1:9" ht="15">
      <c r="A19" s="146"/>
      <c r="B19" s="146"/>
      <c r="C19" s="145"/>
      <c r="D19" s="145"/>
      <c r="E19" s="145"/>
      <c r="F19" s="145"/>
      <c r="G19" s="145"/>
      <c r="H19" s="125"/>
      <c r="I19" s="125"/>
    </row>
    <row r="20" spans="1:9" ht="15">
      <c r="A20" s="146"/>
      <c r="B20" s="146"/>
      <c r="C20" s="125"/>
      <c r="D20" s="125"/>
      <c r="E20" s="125"/>
      <c r="F20" s="125"/>
      <c r="G20" s="125"/>
      <c r="H20" s="125"/>
      <c r="I20" s="125"/>
    </row>
    <row r="21" spans="1:9">
      <c r="A21" s="144"/>
      <c r="B21" s="144"/>
      <c r="C21" s="144"/>
      <c r="D21" s="144"/>
      <c r="E21" s="144"/>
      <c r="F21" s="144"/>
      <c r="G21" s="144"/>
      <c r="H21" s="144"/>
      <c r="I21" s="144"/>
    </row>
    <row r="22" spans="1:9" ht="15">
      <c r="A22" s="130" t="s">
        <v>93</v>
      </c>
      <c r="B22" s="130"/>
      <c r="C22" s="125"/>
      <c r="D22" s="125"/>
      <c r="E22" s="125"/>
      <c r="F22" s="125"/>
      <c r="G22" s="125"/>
      <c r="H22" s="125"/>
      <c r="I22" s="125"/>
    </row>
    <row r="23" spans="1:9" ht="15">
      <c r="A23" s="125"/>
      <c r="B23" s="125"/>
      <c r="C23" s="125"/>
      <c r="D23" s="125"/>
      <c r="E23" s="125"/>
      <c r="F23" s="125"/>
      <c r="G23" s="125"/>
      <c r="H23" s="125"/>
      <c r="I23" s="125"/>
    </row>
    <row r="24" spans="1:9" ht="15">
      <c r="A24" s="125"/>
      <c r="B24" s="125"/>
      <c r="C24" s="125"/>
      <c r="D24" s="125"/>
      <c r="E24" s="125"/>
      <c r="F24" s="125"/>
      <c r="G24" s="125"/>
      <c r="H24" s="125"/>
      <c r="I24" s="125"/>
    </row>
    <row r="25" spans="1:9" ht="15">
      <c r="A25" s="130"/>
      <c r="B25" s="130"/>
      <c r="C25" s="130" t="s">
        <v>370</v>
      </c>
      <c r="D25" s="130"/>
      <c r="E25" s="145"/>
      <c r="F25" s="130"/>
      <c r="G25" s="130"/>
      <c r="H25" s="125"/>
      <c r="I25" s="125"/>
    </row>
    <row r="26" spans="1:9" ht="15">
      <c r="A26" s="125"/>
      <c r="B26" s="125"/>
      <c r="C26" s="125" t="s">
        <v>250</v>
      </c>
      <c r="D26" s="125"/>
      <c r="E26" s="125"/>
      <c r="F26" s="125"/>
      <c r="G26" s="125"/>
      <c r="H26" s="125"/>
      <c r="I26" s="125"/>
    </row>
    <row r="27" spans="1:9">
      <c r="A27" s="131"/>
      <c r="B27" s="131"/>
      <c r="C27" s="131" t="s">
        <v>123</v>
      </c>
      <c r="D27" s="131"/>
      <c r="E27" s="131"/>
      <c r="F27" s="131"/>
      <c r="G27" s="131"/>
    </row>
  </sheetData>
  <mergeCells count="4">
    <mergeCell ref="G1:H1"/>
    <mergeCell ref="G2:H2"/>
    <mergeCell ref="A1:F1"/>
    <mergeCell ref="A18:H18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0"/>
  <sheetViews>
    <sheetView view="pageBreakPreview" topLeftCell="A115" zoomScale="80" zoomScaleSheetLayoutView="80" workbookViewId="0">
      <selection activeCell="L117" sqref="L117"/>
    </sheetView>
  </sheetViews>
  <sheetFormatPr defaultColWidth="9.140625" defaultRowHeight="12.75"/>
  <cols>
    <col min="1" max="1" width="5.42578125" style="147" customWidth="1"/>
    <col min="2" max="2" width="27.5703125" style="147" customWidth="1"/>
    <col min="3" max="3" width="19.28515625" style="147" customWidth="1"/>
    <col min="4" max="4" width="16.85546875" style="147" customWidth="1"/>
    <col min="5" max="5" width="13.140625" style="147" customWidth="1"/>
    <col min="6" max="6" width="17" style="147" customWidth="1"/>
    <col min="7" max="7" width="13.7109375" style="147" customWidth="1"/>
    <col min="8" max="8" width="19.42578125" style="147" bestFit="1" customWidth="1"/>
    <col min="9" max="9" width="18.5703125" style="147" bestFit="1" customWidth="1"/>
    <col min="10" max="10" width="16.7109375" style="147" customWidth="1"/>
    <col min="11" max="11" width="17.7109375" style="147" customWidth="1"/>
    <col min="12" max="12" width="12.85546875" style="147" customWidth="1"/>
    <col min="13" max="16384" width="9.140625" style="147"/>
  </cols>
  <sheetData>
    <row r="2" spans="1:12" ht="15">
      <c r="A2" s="473" t="s">
        <v>389</v>
      </c>
      <c r="B2" s="473"/>
      <c r="C2" s="473"/>
      <c r="D2" s="473"/>
      <c r="E2" s="217"/>
      <c r="F2" s="64"/>
      <c r="G2" s="64"/>
      <c r="H2" s="64"/>
      <c r="I2" s="64"/>
      <c r="J2" s="86"/>
      <c r="K2" s="87"/>
      <c r="L2" s="87" t="s">
        <v>94</v>
      </c>
    </row>
    <row r="3" spans="1:12" ht="15">
      <c r="A3" s="64" t="s">
        <v>124</v>
      </c>
      <c r="B3" s="63"/>
      <c r="C3" s="64"/>
      <c r="D3" s="64"/>
      <c r="E3" s="64"/>
      <c r="F3" s="64"/>
      <c r="G3" s="64"/>
      <c r="H3" s="64"/>
      <c r="I3" s="64"/>
      <c r="J3" s="86"/>
      <c r="K3" s="469" t="str">
        <f>'ფორმა N1'!M2</f>
        <v>01.01-31.12.2023</v>
      </c>
      <c r="L3" s="469"/>
    </row>
    <row r="4" spans="1:12" ht="15">
      <c r="A4" s="64"/>
      <c r="B4" s="64"/>
      <c r="C4" s="63"/>
      <c r="D4" s="63"/>
      <c r="E4" s="63"/>
      <c r="F4" s="63"/>
      <c r="G4" s="63"/>
      <c r="H4" s="63"/>
      <c r="I4" s="63"/>
      <c r="J4" s="86"/>
      <c r="K4" s="86"/>
      <c r="L4" s="86"/>
    </row>
    <row r="5" spans="1:12" ht="15">
      <c r="A5" s="64" t="s">
        <v>254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5">
      <c r="A6" s="67" t="str">
        <f>'ფორმა N1'!D4</f>
        <v>მპგ ქართული ოცნება დემოკრატიული საქართველო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2" ht="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">
      <c r="A8" s="86"/>
      <c r="B8" s="86"/>
      <c r="C8" s="86"/>
      <c r="D8" s="86"/>
      <c r="E8" s="86"/>
      <c r="F8" s="86"/>
      <c r="G8" s="86"/>
      <c r="H8" s="86"/>
      <c r="I8" s="86"/>
      <c r="J8" s="65"/>
      <c r="K8" s="65"/>
      <c r="L8" s="65"/>
    </row>
    <row r="9" spans="1:12" ht="45">
      <c r="A9" s="76" t="s">
        <v>64</v>
      </c>
      <c r="B9" s="76" t="s">
        <v>390</v>
      </c>
      <c r="C9" s="76" t="s">
        <v>391</v>
      </c>
      <c r="D9" s="76" t="s">
        <v>392</v>
      </c>
      <c r="E9" s="76" t="s">
        <v>393</v>
      </c>
      <c r="F9" s="76" t="s">
        <v>394</v>
      </c>
      <c r="G9" s="76" t="s">
        <v>395</v>
      </c>
      <c r="H9" s="76" t="s">
        <v>416</v>
      </c>
      <c r="I9" s="76" t="s">
        <v>396</v>
      </c>
      <c r="J9" s="76" t="s">
        <v>397</v>
      </c>
      <c r="K9" s="76" t="s">
        <v>398</v>
      </c>
      <c r="L9" s="76" t="s">
        <v>293</v>
      </c>
    </row>
    <row r="10" spans="1:12" ht="76.5">
      <c r="A10" s="408">
        <v>1</v>
      </c>
      <c r="B10" s="409" t="s">
        <v>1614</v>
      </c>
      <c r="C10" s="84" t="s">
        <v>1615</v>
      </c>
      <c r="D10" s="73"/>
      <c r="E10" s="410" t="s">
        <v>1616</v>
      </c>
      <c r="F10" s="73"/>
      <c r="G10" s="73"/>
      <c r="H10" s="410" t="s">
        <v>1616</v>
      </c>
      <c r="I10" s="73"/>
      <c r="J10" s="398"/>
      <c r="K10" s="411">
        <f>619.93+18869.22</f>
        <v>19489.150000000001</v>
      </c>
      <c r="L10" s="73"/>
    </row>
    <row r="11" spans="1:12" ht="300">
      <c r="A11" s="84">
        <v>2</v>
      </c>
      <c r="B11" s="431" t="s">
        <v>1614</v>
      </c>
      <c r="C11" s="84" t="s">
        <v>1617</v>
      </c>
      <c r="D11" s="84">
        <v>404413773</v>
      </c>
      <c r="E11" s="84" t="s">
        <v>1618</v>
      </c>
      <c r="F11" s="84" t="s">
        <v>1721</v>
      </c>
      <c r="G11" s="84"/>
      <c r="H11" s="84" t="s">
        <v>1618</v>
      </c>
      <c r="I11" s="84"/>
      <c r="J11" s="398">
        <v>500</v>
      </c>
      <c r="K11" s="398">
        <v>500</v>
      </c>
      <c r="L11" s="84" t="s">
        <v>1620</v>
      </c>
    </row>
    <row r="12" spans="1:12" ht="285">
      <c r="A12" s="84">
        <v>3</v>
      </c>
      <c r="B12" s="431" t="s">
        <v>1614</v>
      </c>
      <c r="C12" s="84" t="s">
        <v>1621</v>
      </c>
      <c r="D12" s="84">
        <v>415593414</v>
      </c>
      <c r="E12" s="84" t="s">
        <v>1618</v>
      </c>
      <c r="F12" s="84" t="s">
        <v>1721</v>
      </c>
      <c r="G12" s="84"/>
      <c r="H12" s="84" t="s">
        <v>1618</v>
      </c>
      <c r="I12" s="84"/>
      <c r="J12" s="398">
        <v>500</v>
      </c>
      <c r="K12" s="398">
        <v>500</v>
      </c>
      <c r="L12" s="84" t="s">
        <v>1622</v>
      </c>
    </row>
    <row r="13" spans="1:12" ht="330">
      <c r="A13" s="84">
        <v>4</v>
      </c>
      <c r="B13" s="431" t="s">
        <v>1614</v>
      </c>
      <c r="C13" s="84" t="s">
        <v>1623</v>
      </c>
      <c r="D13" s="84">
        <v>402071510</v>
      </c>
      <c r="E13" s="84" t="s">
        <v>1618</v>
      </c>
      <c r="F13" s="84" t="s">
        <v>1721</v>
      </c>
      <c r="G13" s="84"/>
      <c r="H13" s="84" t="s">
        <v>1618</v>
      </c>
      <c r="I13" s="84"/>
      <c r="J13" s="398">
        <v>2000</v>
      </c>
      <c r="K13" s="398">
        <v>2000</v>
      </c>
      <c r="L13" s="84" t="s">
        <v>1624</v>
      </c>
    </row>
    <row r="14" spans="1:12" ht="285">
      <c r="A14" s="408">
        <v>5</v>
      </c>
      <c r="B14" s="431" t="s">
        <v>1614</v>
      </c>
      <c r="C14" s="84" t="s">
        <v>1625</v>
      </c>
      <c r="D14" s="84">
        <v>202353185</v>
      </c>
      <c r="E14" s="84" t="s">
        <v>1618</v>
      </c>
      <c r="F14" s="84" t="s">
        <v>1721</v>
      </c>
      <c r="G14" s="84"/>
      <c r="H14" s="84" t="s">
        <v>1618</v>
      </c>
      <c r="I14" s="84"/>
      <c r="J14" s="398">
        <v>1500</v>
      </c>
      <c r="K14" s="398">
        <v>1500</v>
      </c>
      <c r="L14" s="84" t="s">
        <v>1626</v>
      </c>
    </row>
    <row r="15" spans="1:12" ht="285">
      <c r="A15" s="84">
        <v>6</v>
      </c>
      <c r="B15" s="431" t="s">
        <v>1614</v>
      </c>
      <c r="C15" s="84" t="s">
        <v>1627</v>
      </c>
      <c r="D15" s="84">
        <v>400188541</v>
      </c>
      <c r="E15" s="84" t="s">
        <v>1618</v>
      </c>
      <c r="F15" s="84" t="s">
        <v>1721</v>
      </c>
      <c r="G15" s="84"/>
      <c r="H15" s="84" t="s">
        <v>1618</v>
      </c>
      <c r="I15" s="84"/>
      <c r="J15" s="398">
        <v>500</v>
      </c>
      <c r="K15" s="398">
        <v>500</v>
      </c>
      <c r="L15" s="84" t="s">
        <v>1628</v>
      </c>
    </row>
    <row r="16" spans="1:12" ht="300">
      <c r="A16" s="408">
        <v>7</v>
      </c>
      <c r="B16" s="431" t="s">
        <v>1614</v>
      </c>
      <c r="C16" s="84" t="s">
        <v>1629</v>
      </c>
      <c r="D16" s="84">
        <v>405003106</v>
      </c>
      <c r="E16" s="84" t="s">
        <v>1618</v>
      </c>
      <c r="F16" s="84" t="s">
        <v>1721</v>
      </c>
      <c r="G16" s="84"/>
      <c r="H16" s="84" t="s">
        <v>1618</v>
      </c>
      <c r="I16" s="84"/>
      <c r="J16" s="398">
        <v>1000</v>
      </c>
      <c r="K16" s="398">
        <v>1000</v>
      </c>
      <c r="L16" s="84" t="s">
        <v>1630</v>
      </c>
    </row>
    <row r="17" spans="1:12" ht="360">
      <c r="A17" s="84">
        <v>8</v>
      </c>
      <c r="B17" s="431" t="s">
        <v>1614</v>
      </c>
      <c r="C17" s="84" t="s">
        <v>1631</v>
      </c>
      <c r="D17" s="84">
        <v>206341010</v>
      </c>
      <c r="E17" s="84" t="s">
        <v>1618</v>
      </c>
      <c r="F17" s="84" t="s">
        <v>1721</v>
      </c>
      <c r="G17" s="84"/>
      <c r="H17" s="84" t="s">
        <v>1618</v>
      </c>
      <c r="I17" s="84"/>
      <c r="J17" s="398">
        <v>500</v>
      </c>
      <c r="K17" s="398">
        <v>500</v>
      </c>
      <c r="L17" s="84" t="s">
        <v>1632</v>
      </c>
    </row>
    <row r="18" spans="1:12" ht="330">
      <c r="A18" s="84">
        <v>9</v>
      </c>
      <c r="B18" s="431" t="s">
        <v>1614</v>
      </c>
      <c r="C18" s="84" t="s">
        <v>1633</v>
      </c>
      <c r="D18" s="84">
        <v>205075014</v>
      </c>
      <c r="E18" s="84" t="s">
        <v>1618</v>
      </c>
      <c r="F18" s="84" t="s">
        <v>1721</v>
      </c>
      <c r="G18" s="84"/>
      <c r="H18" s="84" t="s">
        <v>1618</v>
      </c>
      <c r="I18" s="84"/>
      <c r="J18" s="398">
        <v>990</v>
      </c>
      <c r="K18" s="398">
        <v>990</v>
      </c>
      <c r="L18" s="84" t="s">
        <v>1634</v>
      </c>
    </row>
    <row r="19" spans="1:12" ht="375">
      <c r="A19" s="84">
        <v>10</v>
      </c>
      <c r="B19" s="431" t="s">
        <v>1614</v>
      </c>
      <c r="C19" s="84" t="s">
        <v>1635</v>
      </c>
      <c r="D19" s="84">
        <v>405283562</v>
      </c>
      <c r="E19" s="84" t="s">
        <v>1618</v>
      </c>
      <c r="F19" s="84" t="s">
        <v>1721</v>
      </c>
      <c r="G19" s="84"/>
      <c r="H19" s="84" t="s">
        <v>1618</v>
      </c>
      <c r="I19" s="84"/>
      <c r="J19" s="398">
        <v>1500</v>
      </c>
      <c r="K19" s="398">
        <v>1500</v>
      </c>
      <c r="L19" s="84" t="s">
        <v>1636</v>
      </c>
    </row>
    <row r="20" spans="1:12" ht="300">
      <c r="A20" s="408">
        <v>11</v>
      </c>
      <c r="B20" s="431" t="s">
        <v>1614</v>
      </c>
      <c r="C20" s="84" t="s">
        <v>1637</v>
      </c>
      <c r="D20" s="84">
        <v>406069757</v>
      </c>
      <c r="E20" s="84" t="s">
        <v>1618</v>
      </c>
      <c r="F20" s="84" t="s">
        <v>1721</v>
      </c>
      <c r="G20" s="84"/>
      <c r="H20" s="84" t="s">
        <v>1618</v>
      </c>
      <c r="I20" s="84"/>
      <c r="J20" s="398">
        <v>800</v>
      </c>
      <c r="K20" s="398">
        <v>800</v>
      </c>
      <c r="L20" s="84" t="s">
        <v>1638</v>
      </c>
    </row>
    <row r="21" spans="1:12" ht="300">
      <c r="A21" s="84">
        <v>12</v>
      </c>
      <c r="B21" s="431" t="s">
        <v>1614</v>
      </c>
      <c r="C21" s="84" t="s">
        <v>1639</v>
      </c>
      <c r="D21" s="84">
        <v>405154924</v>
      </c>
      <c r="E21" s="84" t="s">
        <v>1618</v>
      </c>
      <c r="F21" s="84" t="s">
        <v>1721</v>
      </c>
      <c r="G21" s="84"/>
      <c r="H21" s="84" t="s">
        <v>1618</v>
      </c>
      <c r="I21" s="84"/>
      <c r="J21" s="398">
        <v>1250</v>
      </c>
      <c r="K21" s="398">
        <v>1250</v>
      </c>
      <c r="L21" s="84" t="s">
        <v>1640</v>
      </c>
    </row>
    <row r="22" spans="1:12" ht="330">
      <c r="A22" s="408">
        <v>13</v>
      </c>
      <c r="B22" s="431" t="s">
        <v>1614</v>
      </c>
      <c r="C22" s="84" t="s">
        <v>1641</v>
      </c>
      <c r="D22" s="84">
        <v>406178283</v>
      </c>
      <c r="E22" s="84" t="s">
        <v>1618</v>
      </c>
      <c r="F22" s="84" t="s">
        <v>1721</v>
      </c>
      <c r="G22" s="84"/>
      <c r="H22" s="84" t="s">
        <v>1618</v>
      </c>
      <c r="I22" s="84"/>
      <c r="J22" s="398">
        <v>2500</v>
      </c>
      <c r="K22" s="398">
        <v>2500</v>
      </c>
      <c r="L22" s="84" t="s">
        <v>1642</v>
      </c>
    </row>
    <row r="23" spans="1:12" ht="300">
      <c r="A23" s="84">
        <v>14</v>
      </c>
      <c r="B23" s="431" t="s">
        <v>1614</v>
      </c>
      <c r="C23" s="84" t="s">
        <v>1643</v>
      </c>
      <c r="D23" s="84">
        <v>406132395</v>
      </c>
      <c r="E23" s="84" t="s">
        <v>1618</v>
      </c>
      <c r="F23" s="84" t="s">
        <v>1721</v>
      </c>
      <c r="G23" s="84"/>
      <c r="H23" s="84" t="s">
        <v>1618</v>
      </c>
      <c r="I23" s="84"/>
      <c r="J23" s="398">
        <v>500</v>
      </c>
      <c r="K23" s="398">
        <v>500</v>
      </c>
      <c r="L23" s="84" t="s">
        <v>1644</v>
      </c>
    </row>
    <row r="24" spans="1:12" ht="300">
      <c r="A24" s="84">
        <v>15</v>
      </c>
      <c r="B24" s="431" t="s">
        <v>1614</v>
      </c>
      <c r="C24" s="84" t="s">
        <v>1645</v>
      </c>
      <c r="D24" s="84">
        <v>404470363</v>
      </c>
      <c r="E24" s="84" t="s">
        <v>1618</v>
      </c>
      <c r="F24" s="84" t="s">
        <v>1721</v>
      </c>
      <c r="G24" s="84"/>
      <c r="H24" s="84" t="s">
        <v>1618</v>
      </c>
      <c r="I24" s="84"/>
      <c r="J24" s="398">
        <v>1000</v>
      </c>
      <c r="K24" s="398">
        <v>1000</v>
      </c>
      <c r="L24" s="84" t="s">
        <v>1646</v>
      </c>
    </row>
    <row r="25" spans="1:12" ht="285">
      <c r="A25" s="84">
        <v>16</v>
      </c>
      <c r="B25" s="431" t="s">
        <v>1614</v>
      </c>
      <c r="C25" s="84" t="s">
        <v>1647</v>
      </c>
      <c r="D25" s="84">
        <v>405371869</v>
      </c>
      <c r="E25" s="84" t="s">
        <v>1618</v>
      </c>
      <c r="F25" s="84" t="s">
        <v>1721</v>
      </c>
      <c r="G25" s="84"/>
      <c r="H25" s="84" t="s">
        <v>1618</v>
      </c>
      <c r="I25" s="84"/>
      <c r="J25" s="398">
        <v>1000</v>
      </c>
      <c r="K25" s="398">
        <v>1000</v>
      </c>
      <c r="L25" s="84" t="s">
        <v>1648</v>
      </c>
    </row>
    <row r="26" spans="1:12" ht="285">
      <c r="A26" s="408">
        <v>17</v>
      </c>
      <c r="B26" s="431" t="s">
        <v>1614</v>
      </c>
      <c r="C26" s="84" t="s">
        <v>1649</v>
      </c>
      <c r="D26" s="84">
        <v>402164377</v>
      </c>
      <c r="E26" s="84" t="s">
        <v>1618</v>
      </c>
      <c r="F26" s="84" t="s">
        <v>1721</v>
      </c>
      <c r="G26" s="84"/>
      <c r="H26" s="84" t="s">
        <v>1618</v>
      </c>
      <c r="I26" s="84"/>
      <c r="J26" s="398">
        <v>1600</v>
      </c>
      <c r="K26" s="398">
        <v>1600</v>
      </c>
      <c r="L26" s="84" t="s">
        <v>1650</v>
      </c>
    </row>
    <row r="27" spans="1:12" ht="285">
      <c r="A27" s="84">
        <v>18</v>
      </c>
      <c r="B27" s="431" t="s">
        <v>1614</v>
      </c>
      <c r="C27" s="84" t="s">
        <v>1651</v>
      </c>
      <c r="D27" s="84">
        <v>55001012531</v>
      </c>
      <c r="E27" s="84" t="s">
        <v>1618</v>
      </c>
      <c r="F27" s="84" t="s">
        <v>1721</v>
      </c>
      <c r="G27" s="84"/>
      <c r="H27" s="84" t="s">
        <v>1618</v>
      </c>
      <c r="I27" s="84"/>
      <c r="J27" s="398">
        <v>800</v>
      </c>
      <c r="K27" s="398">
        <v>800</v>
      </c>
      <c r="L27" s="84" t="s">
        <v>1650</v>
      </c>
    </row>
    <row r="28" spans="1:12" ht="76.5">
      <c r="A28" s="408">
        <v>19</v>
      </c>
      <c r="B28" s="409" t="s">
        <v>1614</v>
      </c>
      <c r="C28" s="84" t="s">
        <v>1615</v>
      </c>
      <c r="D28" s="73"/>
      <c r="E28" s="410" t="s">
        <v>1616</v>
      </c>
      <c r="F28" s="73"/>
      <c r="G28" s="73"/>
      <c r="H28" s="410" t="s">
        <v>1616</v>
      </c>
      <c r="I28" s="73"/>
      <c r="J28" s="398"/>
      <c r="K28" s="430">
        <v>27247.61</v>
      </c>
      <c r="L28" s="73"/>
    </row>
    <row r="29" spans="1:12" ht="300">
      <c r="A29" s="408">
        <v>20</v>
      </c>
      <c r="B29" s="412" t="s">
        <v>1614</v>
      </c>
      <c r="C29" s="14" t="s">
        <v>1617</v>
      </c>
      <c r="D29" s="14">
        <v>404413773</v>
      </c>
      <c r="E29" s="14" t="s">
        <v>1618</v>
      </c>
      <c r="F29" s="14" t="s">
        <v>1722</v>
      </c>
      <c r="G29" s="14"/>
      <c r="H29" s="14" t="s">
        <v>1618</v>
      </c>
      <c r="I29" s="14"/>
      <c r="J29" s="4">
        <v>500</v>
      </c>
      <c r="K29" s="4">
        <v>500</v>
      </c>
      <c r="L29" s="14" t="s">
        <v>1620</v>
      </c>
    </row>
    <row r="30" spans="1:12" ht="285">
      <c r="A30" s="84">
        <v>21</v>
      </c>
      <c r="B30" s="412" t="s">
        <v>1614</v>
      </c>
      <c r="C30" s="14" t="s">
        <v>1621</v>
      </c>
      <c r="D30" s="14">
        <v>415593414</v>
      </c>
      <c r="E30" s="14" t="s">
        <v>1618</v>
      </c>
      <c r="F30" s="14" t="s">
        <v>1722</v>
      </c>
      <c r="G30" s="14"/>
      <c r="H30" s="14" t="s">
        <v>1618</v>
      </c>
      <c r="I30" s="14"/>
      <c r="J30" s="4">
        <v>500</v>
      </c>
      <c r="K30" s="4">
        <v>500</v>
      </c>
      <c r="L30" s="14" t="s">
        <v>1622</v>
      </c>
    </row>
    <row r="31" spans="1:12" ht="330">
      <c r="A31" s="408">
        <v>22</v>
      </c>
      <c r="B31" s="412" t="s">
        <v>1614</v>
      </c>
      <c r="C31" s="14" t="s">
        <v>1623</v>
      </c>
      <c r="D31" s="14">
        <v>402071510</v>
      </c>
      <c r="E31" s="14" t="s">
        <v>1618</v>
      </c>
      <c r="F31" s="14" t="s">
        <v>1722</v>
      </c>
      <c r="G31" s="14"/>
      <c r="H31" s="14" t="s">
        <v>1618</v>
      </c>
      <c r="I31" s="14"/>
      <c r="J31" s="4">
        <v>2000</v>
      </c>
      <c r="K31" s="4">
        <v>2000</v>
      </c>
      <c r="L31" s="14" t="s">
        <v>1624</v>
      </c>
    </row>
    <row r="32" spans="1:12" ht="285">
      <c r="A32" s="408">
        <v>23</v>
      </c>
      <c r="B32" s="412" t="s">
        <v>1614</v>
      </c>
      <c r="C32" s="14" t="s">
        <v>1625</v>
      </c>
      <c r="D32" s="14">
        <v>202353185</v>
      </c>
      <c r="E32" s="14" t="s">
        <v>1618</v>
      </c>
      <c r="F32" s="14" t="s">
        <v>1722</v>
      </c>
      <c r="G32" s="14"/>
      <c r="H32" s="14" t="s">
        <v>1618</v>
      </c>
      <c r="I32" s="14"/>
      <c r="J32" s="4">
        <v>1500</v>
      </c>
      <c r="K32" s="4">
        <v>1500</v>
      </c>
      <c r="L32" s="14" t="s">
        <v>1626</v>
      </c>
    </row>
    <row r="33" spans="1:12" ht="285">
      <c r="A33" s="84">
        <v>24</v>
      </c>
      <c r="B33" s="412" t="s">
        <v>1614</v>
      </c>
      <c r="C33" s="14" t="s">
        <v>1627</v>
      </c>
      <c r="D33" s="14">
        <v>400188541</v>
      </c>
      <c r="E33" s="14" t="s">
        <v>1618</v>
      </c>
      <c r="F33" s="14" t="s">
        <v>1722</v>
      </c>
      <c r="G33" s="14"/>
      <c r="H33" s="14" t="s">
        <v>1618</v>
      </c>
      <c r="I33" s="14"/>
      <c r="J33" s="4">
        <v>500</v>
      </c>
      <c r="K33" s="4">
        <v>500</v>
      </c>
      <c r="L33" s="14" t="s">
        <v>1628</v>
      </c>
    </row>
    <row r="34" spans="1:12" ht="300">
      <c r="A34" s="408">
        <v>25</v>
      </c>
      <c r="B34" s="412" t="s">
        <v>1614</v>
      </c>
      <c r="C34" s="14" t="s">
        <v>1629</v>
      </c>
      <c r="D34" s="14">
        <v>405003106</v>
      </c>
      <c r="E34" s="14" t="s">
        <v>1618</v>
      </c>
      <c r="F34" s="14" t="s">
        <v>1722</v>
      </c>
      <c r="G34" s="14"/>
      <c r="H34" s="14" t="s">
        <v>1618</v>
      </c>
      <c r="I34" s="14"/>
      <c r="J34" s="4">
        <v>1000</v>
      </c>
      <c r="K34" s="4">
        <v>1000</v>
      </c>
      <c r="L34" s="14" t="s">
        <v>1630</v>
      </c>
    </row>
    <row r="35" spans="1:12" ht="360">
      <c r="A35" s="408">
        <v>26</v>
      </c>
      <c r="B35" s="412" t="s">
        <v>1614</v>
      </c>
      <c r="C35" s="14" t="s">
        <v>1631</v>
      </c>
      <c r="D35" s="14">
        <v>206341010</v>
      </c>
      <c r="E35" s="14" t="s">
        <v>1618</v>
      </c>
      <c r="F35" s="14" t="s">
        <v>1722</v>
      </c>
      <c r="G35" s="14"/>
      <c r="H35" s="14" t="s">
        <v>1618</v>
      </c>
      <c r="I35" s="14"/>
      <c r="J35" s="4">
        <v>500</v>
      </c>
      <c r="K35" s="4">
        <v>500</v>
      </c>
      <c r="L35" s="14" t="s">
        <v>1632</v>
      </c>
    </row>
    <row r="36" spans="1:12" ht="330">
      <c r="A36" s="84">
        <v>27</v>
      </c>
      <c r="B36" s="412" t="s">
        <v>1614</v>
      </c>
      <c r="C36" s="14" t="s">
        <v>1633</v>
      </c>
      <c r="D36" s="14">
        <v>205075014</v>
      </c>
      <c r="E36" s="14" t="s">
        <v>1618</v>
      </c>
      <c r="F36" s="14" t="s">
        <v>1722</v>
      </c>
      <c r="G36" s="14"/>
      <c r="H36" s="14" t="s">
        <v>1618</v>
      </c>
      <c r="I36" s="14"/>
      <c r="J36" s="4">
        <v>990</v>
      </c>
      <c r="K36" s="4">
        <v>990</v>
      </c>
      <c r="L36" s="14" t="s">
        <v>1634</v>
      </c>
    </row>
    <row r="37" spans="1:12" ht="375">
      <c r="A37" s="408">
        <v>28</v>
      </c>
      <c r="B37" s="412" t="s">
        <v>1614</v>
      </c>
      <c r="C37" s="14" t="s">
        <v>1635</v>
      </c>
      <c r="D37" s="14">
        <v>405283562</v>
      </c>
      <c r="E37" s="14" t="s">
        <v>1618</v>
      </c>
      <c r="F37" s="14" t="s">
        <v>1722</v>
      </c>
      <c r="G37" s="14"/>
      <c r="H37" s="14" t="s">
        <v>1618</v>
      </c>
      <c r="I37" s="14"/>
      <c r="J37" s="4">
        <v>1500</v>
      </c>
      <c r="K37" s="4">
        <v>1500</v>
      </c>
      <c r="L37" s="14" t="s">
        <v>1636</v>
      </c>
    </row>
    <row r="38" spans="1:12" ht="300">
      <c r="A38" s="408">
        <v>29</v>
      </c>
      <c r="B38" s="412" t="s">
        <v>1614</v>
      </c>
      <c r="C38" s="14" t="s">
        <v>1637</v>
      </c>
      <c r="D38" s="14">
        <v>406069757</v>
      </c>
      <c r="E38" s="14" t="s">
        <v>1618</v>
      </c>
      <c r="F38" s="14" t="s">
        <v>1722</v>
      </c>
      <c r="G38" s="14"/>
      <c r="H38" s="14" t="s">
        <v>1618</v>
      </c>
      <c r="I38" s="14"/>
      <c r="J38" s="4">
        <v>800</v>
      </c>
      <c r="K38" s="4">
        <v>800</v>
      </c>
      <c r="L38" s="14" t="s">
        <v>1638</v>
      </c>
    </row>
    <row r="39" spans="1:12" ht="300">
      <c r="A39" s="84">
        <v>30</v>
      </c>
      <c r="B39" s="412" t="s">
        <v>1614</v>
      </c>
      <c r="C39" s="14" t="s">
        <v>1639</v>
      </c>
      <c r="D39" s="14">
        <v>405154924</v>
      </c>
      <c r="E39" s="14" t="s">
        <v>1618</v>
      </c>
      <c r="F39" s="14" t="s">
        <v>1722</v>
      </c>
      <c r="G39" s="14"/>
      <c r="H39" s="14" t="s">
        <v>1618</v>
      </c>
      <c r="I39" s="14"/>
      <c r="J39" s="4">
        <v>1250</v>
      </c>
      <c r="K39" s="4">
        <v>1250</v>
      </c>
      <c r="L39" s="14" t="s">
        <v>1640</v>
      </c>
    </row>
    <row r="40" spans="1:12" ht="330">
      <c r="A40" s="408">
        <v>31</v>
      </c>
      <c r="B40" s="412" t="s">
        <v>1614</v>
      </c>
      <c r="C40" s="14" t="s">
        <v>1641</v>
      </c>
      <c r="D40" s="14">
        <v>406178283</v>
      </c>
      <c r="E40" s="14" t="s">
        <v>1618</v>
      </c>
      <c r="F40" s="14" t="s">
        <v>1722</v>
      </c>
      <c r="G40" s="14"/>
      <c r="H40" s="14" t="s">
        <v>1618</v>
      </c>
      <c r="I40" s="14"/>
      <c r="J40" s="4">
        <v>2500</v>
      </c>
      <c r="K40" s="4">
        <v>2500</v>
      </c>
      <c r="L40" s="14" t="s">
        <v>1642</v>
      </c>
    </row>
    <row r="41" spans="1:12" ht="300">
      <c r="A41" s="408">
        <v>32</v>
      </c>
      <c r="B41" s="412" t="s">
        <v>1614</v>
      </c>
      <c r="C41" s="14" t="s">
        <v>1643</v>
      </c>
      <c r="D41" s="14">
        <v>406132395</v>
      </c>
      <c r="E41" s="14" t="s">
        <v>1618</v>
      </c>
      <c r="F41" s="14" t="s">
        <v>1722</v>
      </c>
      <c r="G41" s="14"/>
      <c r="H41" s="14" t="s">
        <v>1618</v>
      </c>
      <c r="I41" s="14"/>
      <c r="J41" s="4">
        <v>500</v>
      </c>
      <c r="K41" s="4">
        <v>500</v>
      </c>
      <c r="L41" s="14" t="s">
        <v>1644</v>
      </c>
    </row>
    <row r="42" spans="1:12" ht="300">
      <c r="A42" s="84">
        <v>33</v>
      </c>
      <c r="B42" s="412" t="s">
        <v>1614</v>
      </c>
      <c r="C42" s="14" t="s">
        <v>1645</v>
      </c>
      <c r="D42" s="14">
        <v>404470363</v>
      </c>
      <c r="E42" s="14" t="s">
        <v>1618</v>
      </c>
      <c r="F42" s="14" t="s">
        <v>1722</v>
      </c>
      <c r="G42" s="14"/>
      <c r="H42" s="14" t="s">
        <v>1618</v>
      </c>
      <c r="I42" s="14"/>
      <c r="J42" s="4">
        <v>1000</v>
      </c>
      <c r="K42" s="4">
        <v>1000</v>
      </c>
      <c r="L42" s="14" t="s">
        <v>1646</v>
      </c>
    </row>
    <row r="43" spans="1:12" ht="285">
      <c r="A43" s="408">
        <v>34</v>
      </c>
      <c r="B43" s="412" t="s">
        <v>1614</v>
      </c>
      <c r="C43" s="14" t="s">
        <v>1647</v>
      </c>
      <c r="D43" s="14">
        <v>405371869</v>
      </c>
      <c r="E43" s="14" t="s">
        <v>1618</v>
      </c>
      <c r="F43" s="14" t="s">
        <v>1722</v>
      </c>
      <c r="G43" s="14"/>
      <c r="H43" s="14" t="s">
        <v>1618</v>
      </c>
      <c r="I43" s="14"/>
      <c r="J43" s="4">
        <v>1000</v>
      </c>
      <c r="K43" s="4">
        <v>1000</v>
      </c>
      <c r="L43" s="14" t="s">
        <v>1648</v>
      </c>
    </row>
    <row r="44" spans="1:12" ht="285">
      <c r="A44" s="408">
        <v>35</v>
      </c>
      <c r="B44" s="412" t="s">
        <v>1614</v>
      </c>
      <c r="C44" s="14" t="s">
        <v>1649</v>
      </c>
      <c r="D44" s="14">
        <v>402164377</v>
      </c>
      <c r="E44" s="14" t="s">
        <v>1618</v>
      </c>
      <c r="F44" s="14" t="s">
        <v>1722</v>
      </c>
      <c r="G44" s="14"/>
      <c r="H44" s="14" t="s">
        <v>1618</v>
      </c>
      <c r="I44" s="14"/>
      <c r="J44" s="4">
        <v>1600</v>
      </c>
      <c r="K44" s="4">
        <v>1600</v>
      </c>
      <c r="L44" s="14" t="s">
        <v>1650</v>
      </c>
    </row>
    <row r="45" spans="1:12" ht="285">
      <c r="A45" s="84">
        <v>36</v>
      </c>
      <c r="B45" s="412" t="s">
        <v>1614</v>
      </c>
      <c r="C45" s="14" t="s">
        <v>1651</v>
      </c>
      <c r="D45" s="14">
        <v>55001012531</v>
      </c>
      <c r="E45" s="14" t="s">
        <v>1618</v>
      </c>
      <c r="F45" s="14" t="s">
        <v>1722</v>
      </c>
      <c r="G45" s="14"/>
      <c r="H45" s="14" t="s">
        <v>1618</v>
      </c>
      <c r="I45" s="14"/>
      <c r="J45" s="4">
        <v>800</v>
      </c>
      <c r="K45" s="4">
        <v>800</v>
      </c>
      <c r="L45" s="14" t="s">
        <v>1650</v>
      </c>
    </row>
    <row r="46" spans="1:12" ht="300">
      <c r="A46" s="84">
        <v>37</v>
      </c>
      <c r="B46" s="431" t="s">
        <v>1614</v>
      </c>
      <c r="C46" s="84" t="s">
        <v>1617</v>
      </c>
      <c r="D46" s="84">
        <v>404413773</v>
      </c>
      <c r="E46" s="84" t="s">
        <v>1618</v>
      </c>
      <c r="F46" s="84" t="s">
        <v>1723</v>
      </c>
      <c r="G46" s="84"/>
      <c r="H46" s="84" t="s">
        <v>1618</v>
      </c>
      <c r="I46" s="84"/>
      <c r="J46" s="398">
        <v>500</v>
      </c>
      <c r="K46" s="398">
        <v>500</v>
      </c>
      <c r="L46" s="84" t="s">
        <v>1620</v>
      </c>
    </row>
    <row r="47" spans="1:12" ht="285">
      <c r="A47" s="84">
        <v>38</v>
      </c>
      <c r="B47" s="431" t="s">
        <v>1614</v>
      </c>
      <c r="C47" s="84" t="s">
        <v>1621</v>
      </c>
      <c r="D47" s="84">
        <v>415593414</v>
      </c>
      <c r="E47" s="84" t="s">
        <v>1618</v>
      </c>
      <c r="F47" s="84" t="s">
        <v>1723</v>
      </c>
      <c r="G47" s="84"/>
      <c r="H47" s="84" t="s">
        <v>1618</v>
      </c>
      <c r="I47" s="84"/>
      <c r="J47" s="398">
        <v>500</v>
      </c>
      <c r="K47" s="398">
        <v>500</v>
      </c>
      <c r="L47" s="84" t="s">
        <v>1622</v>
      </c>
    </row>
    <row r="48" spans="1:12" ht="330">
      <c r="A48" s="84">
        <v>39</v>
      </c>
      <c r="B48" s="431" t="s">
        <v>1614</v>
      </c>
      <c r="C48" s="84" t="s">
        <v>1623</v>
      </c>
      <c r="D48" s="84">
        <v>402071510</v>
      </c>
      <c r="E48" s="84" t="s">
        <v>1618</v>
      </c>
      <c r="F48" s="84" t="s">
        <v>1723</v>
      </c>
      <c r="G48" s="84"/>
      <c r="H48" s="84" t="s">
        <v>1618</v>
      </c>
      <c r="I48" s="84"/>
      <c r="J48" s="398">
        <v>2000</v>
      </c>
      <c r="K48" s="398">
        <v>2000</v>
      </c>
      <c r="L48" s="84" t="s">
        <v>1624</v>
      </c>
    </row>
    <row r="49" spans="1:12" ht="285">
      <c r="A49" s="84">
        <v>40</v>
      </c>
      <c r="B49" s="431" t="s">
        <v>1614</v>
      </c>
      <c r="C49" s="84" t="s">
        <v>1625</v>
      </c>
      <c r="D49" s="84">
        <v>202353185</v>
      </c>
      <c r="E49" s="84" t="s">
        <v>1618</v>
      </c>
      <c r="F49" s="84" t="s">
        <v>1723</v>
      </c>
      <c r="G49" s="84"/>
      <c r="H49" s="84" t="s">
        <v>1618</v>
      </c>
      <c r="I49" s="84"/>
      <c r="J49" s="398">
        <v>1500</v>
      </c>
      <c r="K49" s="398">
        <v>1500</v>
      </c>
      <c r="L49" s="84" t="s">
        <v>1626</v>
      </c>
    </row>
    <row r="50" spans="1:12" ht="285">
      <c r="A50" s="84">
        <v>41</v>
      </c>
      <c r="B50" s="431" t="s">
        <v>1614</v>
      </c>
      <c r="C50" s="84" t="s">
        <v>1627</v>
      </c>
      <c r="D50" s="84">
        <v>400188541</v>
      </c>
      <c r="E50" s="84" t="s">
        <v>1618</v>
      </c>
      <c r="F50" s="84" t="s">
        <v>1723</v>
      </c>
      <c r="G50" s="84"/>
      <c r="H50" s="84" t="s">
        <v>1618</v>
      </c>
      <c r="I50" s="84"/>
      <c r="J50" s="398">
        <v>500</v>
      </c>
      <c r="K50" s="398">
        <v>500</v>
      </c>
      <c r="L50" s="84" t="s">
        <v>1628</v>
      </c>
    </row>
    <row r="51" spans="1:12" ht="300">
      <c r="A51" s="84">
        <v>42</v>
      </c>
      <c r="B51" s="431" t="s">
        <v>1614</v>
      </c>
      <c r="C51" s="84" t="s">
        <v>1629</v>
      </c>
      <c r="D51" s="84">
        <v>405003106</v>
      </c>
      <c r="E51" s="84" t="s">
        <v>1618</v>
      </c>
      <c r="F51" s="84" t="s">
        <v>1723</v>
      </c>
      <c r="G51" s="84"/>
      <c r="H51" s="84" t="s">
        <v>1618</v>
      </c>
      <c r="I51" s="84"/>
      <c r="J51" s="398">
        <v>1000</v>
      </c>
      <c r="K51" s="398">
        <v>1000</v>
      </c>
      <c r="L51" s="84" t="s">
        <v>1630</v>
      </c>
    </row>
    <row r="52" spans="1:12" ht="360">
      <c r="A52" s="84">
        <v>43</v>
      </c>
      <c r="B52" s="431" t="s">
        <v>1614</v>
      </c>
      <c r="C52" s="84" t="s">
        <v>1631</v>
      </c>
      <c r="D52" s="84">
        <v>206341010</v>
      </c>
      <c r="E52" s="84" t="s">
        <v>1618</v>
      </c>
      <c r="F52" s="84" t="s">
        <v>1723</v>
      </c>
      <c r="G52" s="84"/>
      <c r="H52" s="84" t="s">
        <v>1618</v>
      </c>
      <c r="I52" s="84"/>
      <c r="J52" s="398">
        <v>500</v>
      </c>
      <c r="K52" s="398">
        <v>500</v>
      </c>
      <c r="L52" s="84" t="s">
        <v>1632</v>
      </c>
    </row>
    <row r="53" spans="1:12" ht="330">
      <c r="A53" s="84">
        <v>44</v>
      </c>
      <c r="B53" s="431" t="s">
        <v>1614</v>
      </c>
      <c r="C53" s="84" t="s">
        <v>1633</v>
      </c>
      <c r="D53" s="84">
        <v>205075014</v>
      </c>
      <c r="E53" s="84" t="s">
        <v>1618</v>
      </c>
      <c r="F53" s="84" t="s">
        <v>1723</v>
      </c>
      <c r="G53" s="84"/>
      <c r="H53" s="84" t="s">
        <v>1618</v>
      </c>
      <c r="I53" s="84"/>
      <c r="J53" s="398">
        <v>990</v>
      </c>
      <c r="K53" s="398">
        <v>990</v>
      </c>
      <c r="L53" s="84" t="s">
        <v>1634</v>
      </c>
    </row>
    <row r="54" spans="1:12" ht="375">
      <c r="A54" s="84">
        <v>45</v>
      </c>
      <c r="B54" s="431" t="s">
        <v>1614</v>
      </c>
      <c r="C54" s="84" t="s">
        <v>1635</v>
      </c>
      <c r="D54" s="84">
        <v>405283562</v>
      </c>
      <c r="E54" s="84" t="s">
        <v>1618</v>
      </c>
      <c r="F54" s="84" t="s">
        <v>1723</v>
      </c>
      <c r="G54" s="84"/>
      <c r="H54" s="84" t="s">
        <v>1618</v>
      </c>
      <c r="I54" s="84"/>
      <c r="J54" s="398">
        <v>1500</v>
      </c>
      <c r="K54" s="398">
        <v>1500</v>
      </c>
      <c r="L54" s="84" t="s">
        <v>1636</v>
      </c>
    </row>
    <row r="55" spans="1:12" ht="300">
      <c r="A55" s="84">
        <v>46</v>
      </c>
      <c r="B55" s="431" t="s">
        <v>1614</v>
      </c>
      <c r="C55" s="84" t="s">
        <v>1637</v>
      </c>
      <c r="D55" s="84">
        <v>406069757</v>
      </c>
      <c r="E55" s="84" t="s">
        <v>1618</v>
      </c>
      <c r="F55" s="84" t="s">
        <v>1723</v>
      </c>
      <c r="G55" s="84"/>
      <c r="H55" s="84" t="s">
        <v>1618</v>
      </c>
      <c r="I55" s="84"/>
      <c r="J55" s="398">
        <v>800</v>
      </c>
      <c r="K55" s="398">
        <v>800</v>
      </c>
      <c r="L55" s="84" t="s">
        <v>1638</v>
      </c>
    </row>
    <row r="56" spans="1:12" ht="300">
      <c r="A56" s="84">
        <v>47</v>
      </c>
      <c r="B56" s="431" t="s">
        <v>1614</v>
      </c>
      <c r="C56" s="84" t="s">
        <v>1639</v>
      </c>
      <c r="D56" s="84">
        <v>405154924</v>
      </c>
      <c r="E56" s="84" t="s">
        <v>1618</v>
      </c>
      <c r="F56" s="84" t="s">
        <v>1723</v>
      </c>
      <c r="G56" s="84"/>
      <c r="H56" s="84" t="s">
        <v>1618</v>
      </c>
      <c r="I56" s="84"/>
      <c r="J56" s="398">
        <v>1250</v>
      </c>
      <c r="K56" s="398">
        <v>1250</v>
      </c>
      <c r="L56" s="84" t="s">
        <v>1640</v>
      </c>
    </row>
    <row r="57" spans="1:12" ht="330">
      <c r="A57" s="84">
        <v>48</v>
      </c>
      <c r="B57" s="431" t="s">
        <v>1614</v>
      </c>
      <c r="C57" s="84" t="s">
        <v>1641</v>
      </c>
      <c r="D57" s="84">
        <v>406178283</v>
      </c>
      <c r="E57" s="84" t="s">
        <v>1618</v>
      </c>
      <c r="F57" s="84" t="s">
        <v>1723</v>
      </c>
      <c r="G57" s="84"/>
      <c r="H57" s="84" t="s">
        <v>1618</v>
      </c>
      <c r="I57" s="84"/>
      <c r="J57" s="398">
        <v>2500</v>
      </c>
      <c r="K57" s="398">
        <v>2500</v>
      </c>
      <c r="L57" s="84" t="s">
        <v>1642</v>
      </c>
    </row>
    <row r="58" spans="1:12" ht="300">
      <c r="A58" s="84">
        <v>49</v>
      </c>
      <c r="B58" s="431" t="s">
        <v>1614</v>
      </c>
      <c r="C58" s="84" t="s">
        <v>1643</v>
      </c>
      <c r="D58" s="84">
        <v>406132395</v>
      </c>
      <c r="E58" s="84" t="s">
        <v>1618</v>
      </c>
      <c r="F58" s="84" t="s">
        <v>1723</v>
      </c>
      <c r="G58" s="84"/>
      <c r="H58" s="84" t="s">
        <v>1618</v>
      </c>
      <c r="I58" s="84"/>
      <c r="J58" s="398">
        <v>500</v>
      </c>
      <c r="K58" s="398">
        <v>500</v>
      </c>
      <c r="L58" s="84" t="s">
        <v>1644</v>
      </c>
    </row>
    <row r="59" spans="1:12" ht="300">
      <c r="A59" s="84">
        <v>50</v>
      </c>
      <c r="B59" s="431" t="s">
        <v>1614</v>
      </c>
      <c r="C59" s="84" t="s">
        <v>1645</v>
      </c>
      <c r="D59" s="84">
        <v>404470363</v>
      </c>
      <c r="E59" s="84" t="s">
        <v>1618</v>
      </c>
      <c r="F59" s="84" t="s">
        <v>1723</v>
      </c>
      <c r="G59" s="84"/>
      <c r="H59" s="84" t="s">
        <v>1618</v>
      </c>
      <c r="I59" s="84"/>
      <c r="J59" s="398">
        <v>1000</v>
      </c>
      <c r="K59" s="398">
        <v>1000</v>
      </c>
      <c r="L59" s="84" t="s">
        <v>1646</v>
      </c>
    </row>
    <row r="60" spans="1:12" ht="285">
      <c r="A60" s="84">
        <v>51</v>
      </c>
      <c r="B60" s="431" t="s">
        <v>1614</v>
      </c>
      <c r="C60" s="84" t="s">
        <v>1647</v>
      </c>
      <c r="D60" s="84">
        <v>405371869</v>
      </c>
      <c r="E60" s="84" t="s">
        <v>1618</v>
      </c>
      <c r="F60" s="84" t="s">
        <v>1723</v>
      </c>
      <c r="G60" s="84"/>
      <c r="H60" s="84" t="s">
        <v>1618</v>
      </c>
      <c r="I60" s="84"/>
      <c r="J60" s="398">
        <v>1000</v>
      </c>
      <c r="K60" s="398">
        <v>1000</v>
      </c>
      <c r="L60" s="84" t="s">
        <v>1648</v>
      </c>
    </row>
    <row r="61" spans="1:12" ht="285">
      <c r="A61" s="84">
        <v>52</v>
      </c>
      <c r="B61" s="431" t="s">
        <v>1614</v>
      </c>
      <c r="C61" s="84" t="s">
        <v>1649</v>
      </c>
      <c r="D61" s="84">
        <v>402164377</v>
      </c>
      <c r="E61" s="84" t="s">
        <v>1618</v>
      </c>
      <c r="F61" s="84" t="s">
        <v>1723</v>
      </c>
      <c r="G61" s="84"/>
      <c r="H61" s="84" t="s">
        <v>1618</v>
      </c>
      <c r="I61" s="84"/>
      <c r="J61" s="398">
        <v>1600</v>
      </c>
      <c r="K61" s="398">
        <v>1600</v>
      </c>
      <c r="L61" s="84" t="s">
        <v>1650</v>
      </c>
    </row>
    <row r="62" spans="1:12" ht="285">
      <c r="A62" s="84">
        <v>53</v>
      </c>
      <c r="B62" s="431" t="s">
        <v>1614</v>
      </c>
      <c r="C62" s="84" t="s">
        <v>1651</v>
      </c>
      <c r="D62" s="84">
        <v>55001012531</v>
      </c>
      <c r="E62" s="84" t="s">
        <v>1618</v>
      </c>
      <c r="F62" s="84" t="s">
        <v>1723</v>
      </c>
      <c r="G62" s="84"/>
      <c r="H62" s="84" t="s">
        <v>1618</v>
      </c>
      <c r="I62" s="84"/>
      <c r="J62" s="398">
        <v>800</v>
      </c>
      <c r="K62" s="398">
        <v>800</v>
      </c>
      <c r="L62" s="84" t="s">
        <v>1650</v>
      </c>
    </row>
    <row r="63" spans="1:12" ht="285">
      <c r="A63" s="84">
        <v>54</v>
      </c>
      <c r="B63" s="431" t="s">
        <v>1614</v>
      </c>
      <c r="C63" s="84" t="s">
        <v>1724</v>
      </c>
      <c r="D63" s="84">
        <v>404550026</v>
      </c>
      <c r="E63" s="84" t="s">
        <v>1618</v>
      </c>
      <c r="F63" s="84" t="s">
        <v>1725</v>
      </c>
      <c r="G63" s="84"/>
      <c r="H63" s="84" t="s">
        <v>1618</v>
      </c>
      <c r="I63" s="84"/>
      <c r="J63" s="398">
        <v>3000</v>
      </c>
      <c r="K63" s="398">
        <v>3000</v>
      </c>
      <c r="L63" s="84" t="s">
        <v>1726</v>
      </c>
    </row>
    <row r="64" spans="1:12" ht="76.5">
      <c r="A64" s="84">
        <v>55</v>
      </c>
      <c r="B64" s="409" t="s">
        <v>1614</v>
      </c>
      <c r="C64" s="84" t="s">
        <v>1615</v>
      </c>
      <c r="D64" s="73"/>
      <c r="E64" s="410" t="s">
        <v>1616</v>
      </c>
      <c r="F64" s="73"/>
      <c r="G64" s="73"/>
      <c r="H64" s="410" t="s">
        <v>1616</v>
      </c>
      <c r="I64" s="73"/>
      <c r="J64" s="398"/>
      <c r="K64" s="430">
        <v>29214.87</v>
      </c>
      <c r="L64" s="73"/>
    </row>
    <row r="65" spans="1:12" ht="76.5">
      <c r="A65" s="84">
        <v>56</v>
      </c>
      <c r="B65" s="409" t="s">
        <v>1614</v>
      </c>
      <c r="C65" s="84" t="s">
        <v>1615</v>
      </c>
      <c r="D65" s="73"/>
      <c r="E65" s="410" t="s">
        <v>1616</v>
      </c>
      <c r="F65" s="73"/>
      <c r="G65" s="73"/>
      <c r="H65" s="410" t="s">
        <v>1616</v>
      </c>
      <c r="I65" s="73"/>
      <c r="J65" s="398"/>
      <c r="K65" s="4">
        <v>6731</v>
      </c>
      <c r="L65" s="14"/>
    </row>
    <row r="66" spans="1:12" ht="76.5">
      <c r="A66" s="84">
        <v>57</v>
      </c>
      <c r="B66" s="409" t="s">
        <v>1614</v>
      </c>
      <c r="C66" s="84" t="s">
        <v>1615</v>
      </c>
      <c r="D66" s="73"/>
      <c r="E66" s="410" t="s">
        <v>1616</v>
      </c>
      <c r="F66" s="73"/>
      <c r="G66" s="73"/>
      <c r="H66" s="410" t="s">
        <v>1616</v>
      </c>
      <c r="I66" s="73"/>
      <c r="J66" s="398"/>
      <c r="K66" s="430">
        <f>20446.13+263.6+8272+12177.34+10101.62</f>
        <v>51260.69</v>
      </c>
      <c r="L66" s="73"/>
    </row>
    <row r="67" spans="1:12" ht="300">
      <c r="A67" s="84">
        <v>58</v>
      </c>
      <c r="B67" s="431" t="s">
        <v>1614</v>
      </c>
      <c r="C67" s="84" t="s">
        <v>1617</v>
      </c>
      <c r="D67" s="84">
        <v>404413773</v>
      </c>
      <c r="E67" s="84" t="s">
        <v>1618</v>
      </c>
      <c r="F67" s="84" t="s">
        <v>1727</v>
      </c>
      <c r="G67" s="84"/>
      <c r="H67" s="84" t="s">
        <v>1618</v>
      </c>
      <c r="I67" s="84"/>
      <c r="J67" s="398">
        <v>500</v>
      </c>
      <c r="K67" s="398">
        <v>500</v>
      </c>
      <c r="L67" s="84" t="s">
        <v>1620</v>
      </c>
    </row>
    <row r="68" spans="1:12" ht="285">
      <c r="A68" s="84">
        <v>59</v>
      </c>
      <c r="B68" s="431" t="s">
        <v>1614</v>
      </c>
      <c r="C68" s="84" t="s">
        <v>1621</v>
      </c>
      <c r="D68" s="84">
        <v>415593414</v>
      </c>
      <c r="E68" s="84" t="s">
        <v>1618</v>
      </c>
      <c r="F68" s="84" t="s">
        <v>1727</v>
      </c>
      <c r="G68" s="84"/>
      <c r="H68" s="84" t="s">
        <v>1618</v>
      </c>
      <c r="I68" s="84"/>
      <c r="J68" s="398">
        <v>500</v>
      </c>
      <c r="K68" s="398">
        <v>500</v>
      </c>
      <c r="L68" s="84" t="s">
        <v>1622</v>
      </c>
    </row>
    <row r="69" spans="1:12" ht="330">
      <c r="A69" s="84">
        <v>60</v>
      </c>
      <c r="B69" s="431" t="s">
        <v>1614</v>
      </c>
      <c r="C69" s="84" t="s">
        <v>1623</v>
      </c>
      <c r="D69" s="84">
        <v>402071510</v>
      </c>
      <c r="E69" s="84" t="s">
        <v>1618</v>
      </c>
      <c r="F69" s="84" t="s">
        <v>1727</v>
      </c>
      <c r="G69" s="84"/>
      <c r="H69" s="84" t="s">
        <v>1618</v>
      </c>
      <c r="I69" s="84"/>
      <c r="J69" s="398">
        <v>2000</v>
      </c>
      <c r="K69" s="398">
        <v>2000</v>
      </c>
      <c r="L69" s="84" t="s">
        <v>1624</v>
      </c>
    </row>
    <row r="70" spans="1:12" ht="285">
      <c r="A70" s="84">
        <v>61</v>
      </c>
      <c r="B70" s="431" t="s">
        <v>1614</v>
      </c>
      <c r="C70" s="84" t="s">
        <v>1625</v>
      </c>
      <c r="D70" s="84">
        <v>202353185</v>
      </c>
      <c r="E70" s="84" t="s">
        <v>1618</v>
      </c>
      <c r="F70" s="84" t="s">
        <v>1727</v>
      </c>
      <c r="G70" s="84"/>
      <c r="H70" s="84" t="s">
        <v>1618</v>
      </c>
      <c r="I70" s="84"/>
      <c r="J70" s="398">
        <v>1500</v>
      </c>
      <c r="K70" s="398">
        <v>1500</v>
      </c>
      <c r="L70" s="84" t="s">
        <v>1626</v>
      </c>
    </row>
    <row r="71" spans="1:12" ht="285">
      <c r="A71" s="84">
        <v>62</v>
      </c>
      <c r="B71" s="431" t="s">
        <v>1614</v>
      </c>
      <c r="C71" s="84" t="s">
        <v>1627</v>
      </c>
      <c r="D71" s="84">
        <v>400188541</v>
      </c>
      <c r="E71" s="84" t="s">
        <v>1618</v>
      </c>
      <c r="F71" s="84" t="s">
        <v>1727</v>
      </c>
      <c r="G71" s="84"/>
      <c r="H71" s="84" t="s">
        <v>1618</v>
      </c>
      <c r="I71" s="84"/>
      <c r="J71" s="398">
        <v>500</v>
      </c>
      <c r="K71" s="398">
        <v>500</v>
      </c>
      <c r="L71" s="84" t="s">
        <v>1628</v>
      </c>
    </row>
    <row r="72" spans="1:12" ht="300">
      <c r="A72" s="84">
        <v>63</v>
      </c>
      <c r="B72" s="431" t="s">
        <v>1614</v>
      </c>
      <c r="C72" s="84" t="s">
        <v>1629</v>
      </c>
      <c r="D72" s="84">
        <v>405003106</v>
      </c>
      <c r="E72" s="84" t="s">
        <v>1618</v>
      </c>
      <c r="F72" s="84" t="s">
        <v>1727</v>
      </c>
      <c r="G72" s="84"/>
      <c r="H72" s="84" t="s">
        <v>1618</v>
      </c>
      <c r="I72" s="84"/>
      <c r="J72" s="398">
        <v>1000</v>
      </c>
      <c r="K72" s="398">
        <v>1000</v>
      </c>
      <c r="L72" s="84" t="s">
        <v>1630</v>
      </c>
    </row>
    <row r="73" spans="1:12" ht="360">
      <c r="A73" s="84">
        <v>64</v>
      </c>
      <c r="B73" s="431" t="s">
        <v>1614</v>
      </c>
      <c r="C73" s="84" t="s">
        <v>1658</v>
      </c>
      <c r="D73" s="84">
        <v>445471230</v>
      </c>
      <c r="E73" s="84" t="s">
        <v>1618</v>
      </c>
      <c r="F73" s="84" t="s">
        <v>1727</v>
      </c>
      <c r="G73" s="84"/>
      <c r="H73" s="84" t="s">
        <v>1618</v>
      </c>
      <c r="I73" s="84"/>
      <c r="J73" s="398">
        <v>500</v>
      </c>
      <c r="K73" s="398">
        <v>500</v>
      </c>
      <c r="L73" s="84" t="s">
        <v>1632</v>
      </c>
    </row>
    <row r="74" spans="1:12" ht="375">
      <c r="A74" s="84">
        <v>65</v>
      </c>
      <c r="B74" s="431" t="s">
        <v>1614</v>
      </c>
      <c r="C74" s="84" t="s">
        <v>1635</v>
      </c>
      <c r="D74" s="84">
        <v>405283562</v>
      </c>
      <c r="E74" s="84" t="s">
        <v>1618</v>
      </c>
      <c r="F74" s="84" t="s">
        <v>1727</v>
      </c>
      <c r="G74" s="84"/>
      <c r="H74" s="84" t="s">
        <v>1618</v>
      </c>
      <c r="I74" s="84"/>
      <c r="J74" s="398">
        <v>1500</v>
      </c>
      <c r="K74" s="398">
        <v>1500</v>
      </c>
      <c r="L74" s="84" t="s">
        <v>1636</v>
      </c>
    </row>
    <row r="75" spans="1:12" ht="300">
      <c r="A75" s="84">
        <v>66</v>
      </c>
      <c r="B75" s="431" t="s">
        <v>1614</v>
      </c>
      <c r="C75" s="84" t="s">
        <v>1637</v>
      </c>
      <c r="D75" s="84">
        <v>406069757</v>
      </c>
      <c r="E75" s="84" t="s">
        <v>1618</v>
      </c>
      <c r="F75" s="84" t="s">
        <v>1727</v>
      </c>
      <c r="G75" s="84"/>
      <c r="H75" s="84" t="s">
        <v>1618</v>
      </c>
      <c r="I75" s="84"/>
      <c r="J75" s="398">
        <v>800</v>
      </c>
      <c r="K75" s="398">
        <v>800</v>
      </c>
      <c r="L75" s="84" t="s">
        <v>1638</v>
      </c>
    </row>
    <row r="76" spans="1:12" ht="300">
      <c r="A76" s="84">
        <v>67</v>
      </c>
      <c r="B76" s="431" t="s">
        <v>1614</v>
      </c>
      <c r="C76" s="84" t="s">
        <v>1639</v>
      </c>
      <c r="D76" s="84">
        <v>405154924</v>
      </c>
      <c r="E76" s="84" t="s">
        <v>1618</v>
      </c>
      <c r="F76" s="84" t="s">
        <v>1727</v>
      </c>
      <c r="G76" s="84"/>
      <c r="H76" s="84" t="s">
        <v>1618</v>
      </c>
      <c r="I76" s="84"/>
      <c r="J76" s="398">
        <v>1250</v>
      </c>
      <c r="K76" s="398">
        <v>1250</v>
      </c>
      <c r="L76" s="84" t="s">
        <v>1640</v>
      </c>
    </row>
    <row r="77" spans="1:12" ht="330">
      <c r="A77" s="84">
        <v>68</v>
      </c>
      <c r="B77" s="431" t="s">
        <v>1614</v>
      </c>
      <c r="C77" s="84" t="s">
        <v>1641</v>
      </c>
      <c r="D77" s="84">
        <v>406178283</v>
      </c>
      <c r="E77" s="84" t="s">
        <v>1618</v>
      </c>
      <c r="F77" s="84" t="s">
        <v>1727</v>
      </c>
      <c r="G77" s="84"/>
      <c r="H77" s="84" t="s">
        <v>1618</v>
      </c>
      <c r="I77" s="84"/>
      <c r="J77" s="398">
        <v>2500</v>
      </c>
      <c r="K77" s="398">
        <v>2500</v>
      </c>
      <c r="L77" s="84" t="s">
        <v>1642</v>
      </c>
    </row>
    <row r="78" spans="1:12" ht="300">
      <c r="A78" s="84">
        <v>69</v>
      </c>
      <c r="B78" s="431" t="s">
        <v>1614</v>
      </c>
      <c r="C78" s="84" t="s">
        <v>1643</v>
      </c>
      <c r="D78" s="84">
        <v>406132395</v>
      </c>
      <c r="E78" s="84" t="s">
        <v>1618</v>
      </c>
      <c r="F78" s="84" t="s">
        <v>1727</v>
      </c>
      <c r="G78" s="84"/>
      <c r="H78" s="84" t="s">
        <v>1618</v>
      </c>
      <c r="I78" s="84"/>
      <c r="J78" s="398">
        <v>500</v>
      </c>
      <c r="K78" s="398">
        <v>500</v>
      </c>
      <c r="L78" s="84" t="s">
        <v>1644</v>
      </c>
    </row>
    <row r="79" spans="1:12" ht="300">
      <c r="A79" s="84">
        <v>70</v>
      </c>
      <c r="B79" s="431" t="s">
        <v>1614</v>
      </c>
      <c r="C79" s="84" t="s">
        <v>1645</v>
      </c>
      <c r="D79" s="84">
        <v>404470363</v>
      </c>
      <c r="E79" s="84" t="s">
        <v>1618</v>
      </c>
      <c r="F79" s="84" t="s">
        <v>1727</v>
      </c>
      <c r="G79" s="84"/>
      <c r="H79" s="84" t="s">
        <v>1618</v>
      </c>
      <c r="I79" s="84"/>
      <c r="J79" s="398">
        <v>1000</v>
      </c>
      <c r="K79" s="398">
        <v>1000</v>
      </c>
      <c r="L79" s="84" t="s">
        <v>1646</v>
      </c>
    </row>
    <row r="80" spans="1:12" ht="285">
      <c r="A80" s="84">
        <v>71</v>
      </c>
      <c r="B80" s="431" t="s">
        <v>1614</v>
      </c>
      <c r="C80" s="84" t="s">
        <v>1647</v>
      </c>
      <c r="D80" s="84">
        <v>405371869</v>
      </c>
      <c r="E80" s="84" t="s">
        <v>1618</v>
      </c>
      <c r="F80" s="84" t="s">
        <v>1727</v>
      </c>
      <c r="G80" s="84"/>
      <c r="H80" s="84" t="s">
        <v>1618</v>
      </c>
      <c r="I80" s="84"/>
      <c r="J80" s="398">
        <v>1000</v>
      </c>
      <c r="K80" s="398">
        <v>1000</v>
      </c>
      <c r="L80" s="84" t="s">
        <v>1648</v>
      </c>
    </row>
    <row r="81" spans="1:12" ht="285">
      <c r="A81" s="84">
        <v>72</v>
      </c>
      <c r="B81" s="431" t="s">
        <v>1614</v>
      </c>
      <c r="C81" s="84" t="s">
        <v>1649</v>
      </c>
      <c r="D81" s="84">
        <v>402164377</v>
      </c>
      <c r="E81" s="84" t="s">
        <v>1618</v>
      </c>
      <c r="F81" s="84" t="s">
        <v>1727</v>
      </c>
      <c r="G81" s="84"/>
      <c r="H81" s="84" t="s">
        <v>1618</v>
      </c>
      <c r="I81" s="84"/>
      <c r="J81" s="398">
        <v>1600</v>
      </c>
      <c r="K81" s="398">
        <v>1600</v>
      </c>
      <c r="L81" s="84" t="s">
        <v>1650</v>
      </c>
    </row>
    <row r="82" spans="1:12" ht="285">
      <c r="A82" s="84">
        <v>73</v>
      </c>
      <c r="B82" s="431" t="s">
        <v>1614</v>
      </c>
      <c r="C82" s="84" t="s">
        <v>1651</v>
      </c>
      <c r="D82" s="84">
        <v>55001012531</v>
      </c>
      <c r="E82" s="84" t="s">
        <v>1618</v>
      </c>
      <c r="F82" s="84" t="s">
        <v>1727</v>
      </c>
      <c r="G82" s="84"/>
      <c r="H82" s="84" t="s">
        <v>1618</v>
      </c>
      <c r="I82" s="84"/>
      <c r="J82" s="398">
        <v>800</v>
      </c>
      <c r="K82" s="398">
        <v>800</v>
      </c>
      <c r="L82" s="84" t="s">
        <v>1650</v>
      </c>
    </row>
    <row r="83" spans="1:12" ht="285">
      <c r="A83" s="84">
        <v>74</v>
      </c>
      <c r="B83" s="431" t="s">
        <v>1614</v>
      </c>
      <c r="C83" s="84" t="s">
        <v>1655</v>
      </c>
      <c r="D83" s="84">
        <v>404409252</v>
      </c>
      <c r="E83" s="84" t="s">
        <v>1618</v>
      </c>
      <c r="F83" s="84" t="s">
        <v>1727</v>
      </c>
      <c r="G83" s="84"/>
      <c r="H83" s="84" t="s">
        <v>1618</v>
      </c>
      <c r="I83" s="84"/>
      <c r="J83" s="398">
        <v>2000</v>
      </c>
      <c r="K83" s="398">
        <v>2000</v>
      </c>
      <c r="L83" s="84" t="s">
        <v>1728</v>
      </c>
    </row>
    <row r="84" spans="1:12" ht="300">
      <c r="A84" s="84">
        <v>75</v>
      </c>
      <c r="B84" s="431" t="s">
        <v>1614</v>
      </c>
      <c r="C84" s="84" t="s">
        <v>1660</v>
      </c>
      <c r="D84" s="84">
        <v>405592158</v>
      </c>
      <c r="E84" s="84" t="s">
        <v>1618</v>
      </c>
      <c r="F84" s="84" t="s">
        <v>1727</v>
      </c>
      <c r="G84" s="84"/>
      <c r="H84" s="84" t="s">
        <v>1618</v>
      </c>
      <c r="I84" s="84"/>
      <c r="J84" s="398">
        <v>1000</v>
      </c>
      <c r="K84" s="398">
        <v>1000</v>
      </c>
      <c r="L84" s="84" t="s">
        <v>1729</v>
      </c>
    </row>
    <row r="85" spans="1:12" ht="300">
      <c r="A85" s="84">
        <v>76</v>
      </c>
      <c r="B85" s="431" t="s">
        <v>1614</v>
      </c>
      <c r="C85" s="84" t="s">
        <v>1662</v>
      </c>
      <c r="D85" s="84">
        <v>405309349</v>
      </c>
      <c r="E85" s="84" t="s">
        <v>1618</v>
      </c>
      <c r="F85" s="84" t="s">
        <v>1727</v>
      </c>
      <c r="G85" s="84"/>
      <c r="H85" s="84" t="s">
        <v>1618</v>
      </c>
      <c r="I85" s="84"/>
      <c r="J85" s="398">
        <v>1000</v>
      </c>
      <c r="K85" s="398">
        <v>1000</v>
      </c>
      <c r="L85" s="84" t="s">
        <v>1730</v>
      </c>
    </row>
    <row r="86" spans="1:12" ht="300">
      <c r="A86" s="84">
        <v>77</v>
      </c>
      <c r="B86" s="431" t="s">
        <v>1614</v>
      </c>
      <c r="C86" s="84" t="s">
        <v>1617</v>
      </c>
      <c r="D86" s="84">
        <v>404413773</v>
      </c>
      <c r="E86" s="84" t="s">
        <v>1618</v>
      </c>
      <c r="F86" s="84" t="s">
        <v>1731</v>
      </c>
      <c r="G86" s="84"/>
      <c r="H86" s="84" t="s">
        <v>1618</v>
      </c>
      <c r="I86" s="84"/>
      <c r="J86" s="398">
        <v>500</v>
      </c>
      <c r="K86" s="398">
        <v>500</v>
      </c>
      <c r="L86" s="84" t="s">
        <v>1620</v>
      </c>
    </row>
    <row r="87" spans="1:12" ht="285">
      <c r="A87" s="84">
        <v>78</v>
      </c>
      <c r="B87" s="431" t="s">
        <v>1614</v>
      </c>
      <c r="C87" s="84" t="s">
        <v>1621</v>
      </c>
      <c r="D87" s="84">
        <v>415593414</v>
      </c>
      <c r="E87" s="84" t="s">
        <v>1618</v>
      </c>
      <c r="F87" s="84" t="s">
        <v>1731</v>
      </c>
      <c r="G87" s="84"/>
      <c r="H87" s="84" t="s">
        <v>1618</v>
      </c>
      <c r="I87" s="84"/>
      <c r="J87" s="398">
        <v>500</v>
      </c>
      <c r="K87" s="398">
        <v>500</v>
      </c>
      <c r="L87" s="84" t="s">
        <v>1622</v>
      </c>
    </row>
    <row r="88" spans="1:12" ht="330">
      <c r="A88" s="84">
        <v>79</v>
      </c>
      <c r="B88" s="431" t="s">
        <v>1614</v>
      </c>
      <c r="C88" s="84" t="s">
        <v>1623</v>
      </c>
      <c r="D88" s="84">
        <v>402071510</v>
      </c>
      <c r="E88" s="84" t="s">
        <v>1618</v>
      </c>
      <c r="F88" s="84" t="s">
        <v>1731</v>
      </c>
      <c r="G88" s="84"/>
      <c r="H88" s="84" t="s">
        <v>1618</v>
      </c>
      <c r="I88" s="84"/>
      <c r="J88" s="398">
        <v>2000</v>
      </c>
      <c r="K88" s="398">
        <v>2000</v>
      </c>
      <c r="L88" s="84" t="s">
        <v>1624</v>
      </c>
    </row>
    <row r="89" spans="1:12" ht="285">
      <c r="A89" s="84">
        <v>80</v>
      </c>
      <c r="B89" s="431" t="s">
        <v>1614</v>
      </c>
      <c r="C89" s="84" t="s">
        <v>1625</v>
      </c>
      <c r="D89" s="84">
        <v>202353185</v>
      </c>
      <c r="E89" s="84" t="s">
        <v>1618</v>
      </c>
      <c r="F89" s="84" t="s">
        <v>1731</v>
      </c>
      <c r="G89" s="84"/>
      <c r="H89" s="84" t="s">
        <v>1618</v>
      </c>
      <c r="I89" s="84"/>
      <c r="J89" s="398">
        <v>1500</v>
      </c>
      <c r="K89" s="398">
        <v>1500</v>
      </c>
      <c r="L89" s="84" t="s">
        <v>1626</v>
      </c>
    </row>
    <row r="90" spans="1:12" ht="285">
      <c r="A90" s="84">
        <v>81</v>
      </c>
      <c r="B90" s="431" t="s">
        <v>1614</v>
      </c>
      <c r="C90" s="84" t="s">
        <v>1627</v>
      </c>
      <c r="D90" s="84">
        <v>400188541</v>
      </c>
      <c r="E90" s="84" t="s">
        <v>1618</v>
      </c>
      <c r="F90" s="84" t="s">
        <v>1731</v>
      </c>
      <c r="G90" s="84"/>
      <c r="H90" s="84" t="s">
        <v>1618</v>
      </c>
      <c r="I90" s="84"/>
      <c r="J90" s="398">
        <v>500</v>
      </c>
      <c r="K90" s="398">
        <v>500</v>
      </c>
      <c r="L90" s="84" t="s">
        <v>1628</v>
      </c>
    </row>
    <row r="91" spans="1:12" ht="300">
      <c r="A91" s="84">
        <v>82</v>
      </c>
      <c r="B91" s="431" t="s">
        <v>1614</v>
      </c>
      <c r="C91" s="84" t="s">
        <v>1629</v>
      </c>
      <c r="D91" s="84">
        <v>405003106</v>
      </c>
      <c r="E91" s="84" t="s">
        <v>1618</v>
      </c>
      <c r="F91" s="84" t="s">
        <v>1731</v>
      </c>
      <c r="G91" s="84"/>
      <c r="H91" s="84" t="s">
        <v>1618</v>
      </c>
      <c r="I91" s="84"/>
      <c r="J91" s="398">
        <v>1000</v>
      </c>
      <c r="K91" s="398">
        <v>1000</v>
      </c>
      <c r="L91" s="84" t="s">
        <v>1630</v>
      </c>
    </row>
    <row r="92" spans="1:12" ht="360">
      <c r="A92" s="84">
        <v>83</v>
      </c>
      <c r="B92" s="431" t="s">
        <v>1614</v>
      </c>
      <c r="C92" s="84" t="s">
        <v>1658</v>
      </c>
      <c r="D92" s="84">
        <v>445471230</v>
      </c>
      <c r="E92" s="84" t="s">
        <v>1618</v>
      </c>
      <c r="F92" s="84" t="s">
        <v>1731</v>
      </c>
      <c r="G92" s="84"/>
      <c r="H92" s="84" t="s">
        <v>1618</v>
      </c>
      <c r="I92" s="84"/>
      <c r="J92" s="398">
        <v>500</v>
      </c>
      <c r="K92" s="398">
        <v>500</v>
      </c>
      <c r="L92" s="84" t="s">
        <v>1632</v>
      </c>
    </row>
    <row r="93" spans="1:12" ht="375">
      <c r="A93" s="84">
        <v>84</v>
      </c>
      <c r="B93" s="431" t="s">
        <v>1614</v>
      </c>
      <c r="C93" s="84" t="s">
        <v>1635</v>
      </c>
      <c r="D93" s="84">
        <v>405283562</v>
      </c>
      <c r="E93" s="84" t="s">
        <v>1618</v>
      </c>
      <c r="F93" s="84" t="s">
        <v>1731</v>
      </c>
      <c r="G93" s="84"/>
      <c r="H93" s="84" t="s">
        <v>1618</v>
      </c>
      <c r="I93" s="84"/>
      <c r="J93" s="398">
        <v>1500</v>
      </c>
      <c r="K93" s="398">
        <v>1500</v>
      </c>
      <c r="L93" s="84" t="s">
        <v>1636</v>
      </c>
    </row>
    <row r="94" spans="1:12" ht="300">
      <c r="A94" s="84">
        <v>85</v>
      </c>
      <c r="B94" s="431" t="s">
        <v>1614</v>
      </c>
      <c r="C94" s="84" t="s">
        <v>1637</v>
      </c>
      <c r="D94" s="84">
        <v>406069757</v>
      </c>
      <c r="E94" s="84" t="s">
        <v>1618</v>
      </c>
      <c r="F94" s="84" t="s">
        <v>1731</v>
      </c>
      <c r="G94" s="84"/>
      <c r="H94" s="84" t="s">
        <v>1618</v>
      </c>
      <c r="I94" s="84"/>
      <c r="J94" s="398">
        <v>800</v>
      </c>
      <c r="K94" s="398">
        <v>800</v>
      </c>
      <c r="L94" s="84" t="s">
        <v>1638</v>
      </c>
    </row>
    <row r="95" spans="1:12" ht="300">
      <c r="A95" s="84">
        <v>86</v>
      </c>
      <c r="B95" s="431" t="s">
        <v>1614</v>
      </c>
      <c r="C95" s="84" t="s">
        <v>1639</v>
      </c>
      <c r="D95" s="84">
        <v>405154924</v>
      </c>
      <c r="E95" s="84" t="s">
        <v>1618</v>
      </c>
      <c r="F95" s="84" t="s">
        <v>1731</v>
      </c>
      <c r="G95" s="84"/>
      <c r="H95" s="84" t="s">
        <v>1618</v>
      </c>
      <c r="I95" s="84"/>
      <c r="J95" s="398">
        <v>1250</v>
      </c>
      <c r="K95" s="398">
        <v>1250</v>
      </c>
      <c r="L95" s="84" t="s">
        <v>1640</v>
      </c>
    </row>
    <row r="96" spans="1:12" ht="330">
      <c r="A96" s="84">
        <v>87</v>
      </c>
      <c r="B96" s="431" t="s">
        <v>1614</v>
      </c>
      <c r="C96" s="84" t="s">
        <v>1641</v>
      </c>
      <c r="D96" s="84">
        <v>406178283</v>
      </c>
      <c r="E96" s="84" t="s">
        <v>1618</v>
      </c>
      <c r="F96" s="84" t="s">
        <v>1731</v>
      </c>
      <c r="G96" s="84"/>
      <c r="H96" s="84" t="s">
        <v>1618</v>
      </c>
      <c r="I96" s="84"/>
      <c r="J96" s="398">
        <v>2500</v>
      </c>
      <c r="K96" s="398">
        <v>2500</v>
      </c>
      <c r="L96" s="84" t="s">
        <v>1642</v>
      </c>
    </row>
    <row r="97" spans="1:12" ht="300">
      <c r="A97" s="84">
        <v>88</v>
      </c>
      <c r="B97" s="431" t="s">
        <v>1614</v>
      </c>
      <c r="C97" s="84" t="s">
        <v>1643</v>
      </c>
      <c r="D97" s="84">
        <v>406132395</v>
      </c>
      <c r="E97" s="84" t="s">
        <v>1618</v>
      </c>
      <c r="F97" s="84" t="s">
        <v>1731</v>
      </c>
      <c r="G97" s="84"/>
      <c r="H97" s="84" t="s">
        <v>1618</v>
      </c>
      <c r="I97" s="84"/>
      <c r="J97" s="398">
        <v>500</v>
      </c>
      <c r="K97" s="398">
        <v>500</v>
      </c>
      <c r="L97" s="84" t="s">
        <v>1644</v>
      </c>
    </row>
    <row r="98" spans="1:12" ht="300">
      <c r="A98" s="84">
        <v>89</v>
      </c>
      <c r="B98" s="431" t="s">
        <v>1614</v>
      </c>
      <c r="C98" s="84" t="s">
        <v>1645</v>
      </c>
      <c r="D98" s="84">
        <v>404470363</v>
      </c>
      <c r="E98" s="84" t="s">
        <v>1618</v>
      </c>
      <c r="F98" s="84" t="s">
        <v>1731</v>
      </c>
      <c r="G98" s="84"/>
      <c r="H98" s="84" t="s">
        <v>1618</v>
      </c>
      <c r="I98" s="84"/>
      <c r="J98" s="398">
        <v>1000</v>
      </c>
      <c r="K98" s="398">
        <v>1000</v>
      </c>
      <c r="L98" s="84" t="s">
        <v>1646</v>
      </c>
    </row>
    <row r="99" spans="1:12" ht="285">
      <c r="A99" s="84">
        <v>90</v>
      </c>
      <c r="B99" s="431" t="s">
        <v>1614</v>
      </c>
      <c r="C99" s="84" t="s">
        <v>1647</v>
      </c>
      <c r="D99" s="84">
        <v>405371869</v>
      </c>
      <c r="E99" s="84" t="s">
        <v>1618</v>
      </c>
      <c r="F99" s="84" t="s">
        <v>1731</v>
      </c>
      <c r="G99" s="84"/>
      <c r="H99" s="84" t="s">
        <v>1618</v>
      </c>
      <c r="I99" s="84"/>
      <c r="J99" s="398">
        <v>1000</v>
      </c>
      <c r="K99" s="398">
        <v>1000</v>
      </c>
      <c r="L99" s="84" t="s">
        <v>1648</v>
      </c>
    </row>
    <row r="100" spans="1:12" ht="285">
      <c r="A100" s="84">
        <v>91</v>
      </c>
      <c r="B100" s="431" t="s">
        <v>1614</v>
      </c>
      <c r="C100" s="84" t="s">
        <v>1649</v>
      </c>
      <c r="D100" s="84">
        <v>402164377</v>
      </c>
      <c r="E100" s="84" t="s">
        <v>1618</v>
      </c>
      <c r="F100" s="84" t="s">
        <v>1731</v>
      </c>
      <c r="G100" s="84"/>
      <c r="H100" s="84" t="s">
        <v>1618</v>
      </c>
      <c r="I100" s="84"/>
      <c r="J100" s="398">
        <v>1600</v>
      </c>
      <c r="K100" s="398">
        <v>1600</v>
      </c>
      <c r="L100" s="84" t="s">
        <v>1650</v>
      </c>
    </row>
    <row r="101" spans="1:12" ht="285">
      <c r="A101" s="84">
        <v>92</v>
      </c>
      <c r="B101" s="431" t="s">
        <v>1614</v>
      </c>
      <c r="C101" s="84" t="s">
        <v>1651</v>
      </c>
      <c r="D101" s="84">
        <v>55001012531</v>
      </c>
      <c r="E101" s="84" t="s">
        <v>1618</v>
      </c>
      <c r="F101" s="84" t="s">
        <v>1731</v>
      </c>
      <c r="G101" s="84"/>
      <c r="H101" s="84" t="s">
        <v>1618</v>
      </c>
      <c r="I101" s="84"/>
      <c r="J101" s="398">
        <v>800</v>
      </c>
      <c r="K101" s="398">
        <v>800</v>
      </c>
      <c r="L101" s="84" t="s">
        <v>1650</v>
      </c>
    </row>
    <row r="102" spans="1:12" ht="285">
      <c r="A102" s="84">
        <v>93</v>
      </c>
      <c r="B102" s="431" t="s">
        <v>1614</v>
      </c>
      <c r="C102" s="84" t="s">
        <v>1655</v>
      </c>
      <c r="D102" s="84">
        <v>404409252</v>
      </c>
      <c r="E102" s="84" t="s">
        <v>1618</v>
      </c>
      <c r="F102" s="84" t="s">
        <v>1731</v>
      </c>
      <c r="G102" s="84"/>
      <c r="H102" s="84" t="s">
        <v>1618</v>
      </c>
      <c r="I102" s="84"/>
      <c r="J102" s="398">
        <v>2000</v>
      </c>
      <c r="K102" s="398">
        <v>2000</v>
      </c>
      <c r="L102" s="84" t="s">
        <v>1728</v>
      </c>
    </row>
    <row r="103" spans="1:12" ht="300">
      <c r="A103" s="84">
        <v>94</v>
      </c>
      <c r="B103" s="431" t="s">
        <v>1614</v>
      </c>
      <c r="C103" s="84" t="s">
        <v>1660</v>
      </c>
      <c r="D103" s="84">
        <v>405592158</v>
      </c>
      <c r="E103" s="84" t="s">
        <v>1618</v>
      </c>
      <c r="F103" s="84" t="s">
        <v>1731</v>
      </c>
      <c r="G103" s="84"/>
      <c r="H103" s="84" t="s">
        <v>1618</v>
      </c>
      <c r="I103" s="84"/>
      <c r="J103" s="398">
        <v>1000</v>
      </c>
      <c r="K103" s="398">
        <v>1000</v>
      </c>
      <c r="L103" s="84" t="s">
        <v>1729</v>
      </c>
    </row>
    <row r="104" spans="1:12" ht="300">
      <c r="A104" s="84">
        <v>95</v>
      </c>
      <c r="B104" s="431" t="s">
        <v>1614</v>
      </c>
      <c r="C104" s="84" t="s">
        <v>1662</v>
      </c>
      <c r="D104" s="84">
        <v>405309349</v>
      </c>
      <c r="E104" s="84" t="s">
        <v>1618</v>
      </c>
      <c r="F104" s="84" t="s">
        <v>1731</v>
      </c>
      <c r="G104" s="84"/>
      <c r="H104" s="84" t="s">
        <v>1618</v>
      </c>
      <c r="I104" s="84"/>
      <c r="J104" s="398">
        <v>1000</v>
      </c>
      <c r="K104" s="398">
        <v>1000</v>
      </c>
      <c r="L104" s="84" t="s">
        <v>1730</v>
      </c>
    </row>
    <row r="105" spans="1:12" ht="180">
      <c r="A105" s="84">
        <v>96</v>
      </c>
      <c r="B105" s="431" t="s">
        <v>1732</v>
      </c>
      <c r="C105" s="84" t="s">
        <v>1733</v>
      </c>
      <c r="D105" s="84">
        <v>405359295</v>
      </c>
      <c r="E105" s="84" t="s">
        <v>1618</v>
      </c>
      <c r="F105" s="84" t="s">
        <v>1734</v>
      </c>
      <c r="G105" s="84">
        <v>21</v>
      </c>
      <c r="H105" s="84" t="s">
        <v>1735</v>
      </c>
      <c r="I105" s="84" t="s">
        <v>1736</v>
      </c>
      <c r="J105" s="398">
        <v>197</v>
      </c>
      <c r="K105" s="398">
        <v>4137.03</v>
      </c>
      <c r="L105" s="84" t="s">
        <v>1737</v>
      </c>
    </row>
    <row r="106" spans="1:12" ht="180">
      <c r="A106" s="84">
        <v>97</v>
      </c>
      <c r="B106" s="431" t="s">
        <v>1732</v>
      </c>
      <c r="C106" s="84" t="s">
        <v>1733</v>
      </c>
      <c r="D106" s="84">
        <v>405359295</v>
      </c>
      <c r="E106" s="84" t="s">
        <v>1618</v>
      </c>
      <c r="F106" s="84" t="s">
        <v>1734</v>
      </c>
      <c r="G106" s="84">
        <v>36</v>
      </c>
      <c r="H106" s="84" t="s">
        <v>1735</v>
      </c>
      <c r="I106" s="84" t="s">
        <v>1736</v>
      </c>
      <c r="J106" s="398">
        <v>197</v>
      </c>
      <c r="K106" s="398">
        <v>7092.04</v>
      </c>
      <c r="L106" s="84" t="s">
        <v>1738</v>
      </c>
    </row>
    <row r="107" spans="1:12" ht="180">
      <c r="A107" s="84">
        <v>98</v>
      </c>
      <c r="B107" s="431" t="s">
        <v>1732</v>
      </c>
      <c r="C107" s="84" t="s">
        <v>1733</v>
      </c>
      <c r="D107" s="84">
        <v>405359295</v>
      </c>
      <c r="E107" s="84" t="s">
        <v>1618</v>
      </c>
      <c r="F107" s="84" t="s">
        <v>1734</v>
      </c>
      <c r="G107" s="84">
        <v>18</v>
      </c>
      <c r="H107" s="84" t="s">
        <v>1739</v>
      </c>
      <c r="I107" s="84" t="s">
        <v>1736</v>
      </c>
      <c r="J107" s="398">
        <v>197</v>
      </c>
      <c r="K107" s="398">
        <v>3546.01</v>
      </c>
      <c r="L107" s="84" t="s">
        <v>1740</v>
      </c>
    </row>
    <row r="108" spans="1:12" ht="180">
      <c r="A108" s="84">
        <v>99</v>
      </c>
      <c r="B108" s="431" t="s">
        <v>1732</v>
      </c>
      <c r="C108" s="84" t="s">
        <v>1741</v>
      </c>
      <c r="D108" s="84">
        <v>204873388</v>
      </c>
      <c r="E108" s="84" t="s">
        <v>1618</v>
      </c>
      <c r="F108" s="84" t="s">
        <v>1734</v>
      </c>
      <c r="G108" s="84">
        <v>18</v>
      </c>
      <c r="H108" s="84" t="s">
        <v>1739</v>
      </c>
      <c r="I108" s="84" t="s">
        <v>1736</v>
      </c>
      <c r="J108" s="398">
        <v>197</v>
      </c>
      <c r="K108" s="398">
        <v>3546.24</v>
      </c>
      <c r="L108" s="84" t="s">
        <v>1742</v>
      </c>
    </row>
    <row r="109" spans="1:12" ht="180">
      <c r="A109" s="84">
        <v>100</v>
      </c>
      <c r="B109" s="431" t="s">
        <v>1732</v>
      </c>
      <c r="C109" s="84" t="s">
        <v>1741</v>
      </c>
      <c r="D109" s="84">
        <v>204873388</v>
      </c>
      <c r="E109" s="84" t="s">
        <v>1618</v>
      </c>
      <c r="F109" s="84" t="s">
        <v>1734</v>
      </c>
      <c r="G109" s="84">
        <v>18</v>
      </c>
      <c r="H109" s="84" t="s">
        <v>1739</v>
      </c>
      <c r="I109" s="84" t="s">
        <v>1736</v>
      </c>
      <c r="J109" s="398">
        <v>197</v>
      </c>
      <c r="K109" s="398">
        <v>3546.24</v>
      </c>
      <c r="L109" s="84" t="s">
        <v>1742</v>
      </c>
    </row>
    <row r="110" spans="1:12" ht="180">
      <c r="A110" s="84">
        <v>101</v>
      </c>
      <c r="B110" s="431" t="s">
        <v>1732</v>
      </c>
      <c r="C110" s="84" t="s">
        <v>1741</v>
      </c>
      <c r="D110" s="84">
        <v>204873388</v>
      </c>
      <c r="E110" s="84" t="s">
        <v>1618</v>
      </c>
      <c r="F110" s="84" t="s">
        <v>1734</v>
      </c>
      <c r="G110" s="84">
        <v>18</v>
      </c>
      <c r="H110" s="84" t="s">
        <v>1739</v>
      </c>
      <c r="I110" s="84" t="s">
        <v>1736</v>
      </c>
      <c r="J110" s="398">
        <v>197</v>
      </c>
      <c r="K110" s="398">
        <v>3546.24</v>
      </c>
      <c r="L110" s="84" t="s">
        <v>1743</v>
      </c>
    </row>
    <row r="111" spans="1:12" ht="180">
      <c r="A111" s="84">
        <v>102</v>
      </c>
      <c r="B111" s="431" t="s">
        <v>1732</v>
      </c>
      <c r="C111" s="84" t="s">
        <v>1741</v>
      </c>
      <c r="D111" s="84">
        <v>204873388</v>
      </c>
      <c r="E111" s="84" t="s">
        <v>1618</v>
      </c>
      <c r="F111" s="84" t="s">
        <v>1734</v>
      </c>
      <c r="G111" s="84">
        <v>18</v>
      </c>
      <c r="H111" s="84" t="s">
        <v>1739</v>
      </c>
      <c r="I111" s="84" t="s">
        <v>1736</v>
      </c>
      <c r="J111" s="398">
        <v>197</v>
      </c>
      <c r="K111" s="398">
        <v>3546.24</v>
      </c>
      <c r="L111" s="84" t="s">
        <v>1743</v>
      </c>
    </row>
    <row r="112" spans="1:12" ht="180">
      <c r="A112" s="84">
        <v>103</v>
      </c>
      <c r="B112" s="431" t="s">
        <v>1732</v>
      </c>
      <c r="C112" s="84" t="s">
        <v>1741</v>
      </c>
      <c r="D112" s="84">
        <v>204873388</v>
      </c>
      <c r="E112" s="84" t="s">
        <v>1618</v>
      </c>
      <c r="F112" s="84" t="s">
        <v>1734</v>
      </c>
      <c r="G112" s="84">
        <v>18</v>
      </c>
      <c r="H112" s="84" t="s">
        <v>1739</v>
      </c>
      <c r="I112" s="84" t="s">
        <v>1736</v>
      </c>
      <c r="J112" s="398">
        <v>197</v>
      </c>
      <c r="K112" s="398">
        <v>3546.24</v>
      </c>
      <c r="L112" s="84" t="s">
        <v>1744</v>
      </c>
    </row>
    <row r="113" spans="1:12" ht="180">
      <c r="A113" s="84">
        <v>104</v>
      </c>
      <c r="B113" s="431" t="s">
        <v>1732</v>
      </c>
      <c r="C113" s="84" t="s">
        <v>1741</v>
      </c>
      <c r="D113" s="84">
        <v>204873388</v>
      </c>
      <c r="E113" s="84" t="s">
        <v>1618</v>
      </c>
      <c r="F113" s="84" t="s">
        <v>1734</v>
      </c>
      <c r="G113" s="84">
        <v>18</v>
      </c>
      <c r="H113" s="84" t="s">
        <v>1739</v>
      </c>
      <c r="I113" s="84" t="s">
        <v>1736</v>
      </c>
      <c r="J113" s="398">
        <v>197</v>
      </c>
      <c r="K113" s="398">
        <v>3546.24</v>
      </c>
      <c r="L113" s="84" t="s">
        <v>1744</v>
      </c>
    </row>
    <row r="114" spans="1:12" ht="180">
      <c r="A114" s="84">
        <v>105</v>
      </c>
      <c r="B114" s="431" t="s">
        <v>1732</v>
      </c>
      <c r="C114" s="84" t="s">
        <v>1741</v>
      </c>
      <c r="D114" s="84">
        <v>204873388</v>
      </c>
      <c r="E114" s="84" t="s">
        <v>1618</v>
      </c>
      <c r="F114" s="84" t="s">
        <v>1734</v>
      </c>
      <c r="G114" s="84">
        <v>18</v>
      </c>
      <c r="H114" s="84" t="s">
        <v>1739</v>
      </c>
      <c r="I114" s="84" t="s">
        <v>1736</v>
      </c>
      <c r="J114" s="398">
        <v>197</v>
      </c>
      <c r="K114" s="398">
        <v>3546.24</v>
      </c>
      <c r="L114" s="84" t="s">
        <v>1745</v>
      </c>
    </row>
    <row r="115" spans="1:12" ht="180">
      <c r="A115" s="84">
        <v>106</v>
      </c>
      <c r="B115" s="431" t="s">
        <v>1732</v>
      </c>
      <c r="C115" s="84" t="s">
        <v>1741</v>
      </c>
      <c r="D115" s="84">
        <v>204873388</v>
      </c>
      <c r="E115" s="84" t="s">
        <v>1618</v>
      </c>
      <c r="F115" s="84" t="s">
        <v>1734</v>
      </c>
      <c r="G115" s="84">
        <v>18</v>
      </c>
      <c r="H115" s="84" t="s">
        <v>1739</v>
      </c>
      <c r="I115" s="84" t="s">
        <v>1736</v>
      </c>
      <c r="J115" s="398">
        <v>197</v>
      </c>
      <c r="K115" s="398">
        <v>3546.24</v>
      </c>
      <c r="L115" s="84" t="s">
        <v>1746</v>
      </c>
    </row>
    <row r="116" spans="1:12" ht="76.5">
      <c r="A116" s="84">
        <v>107</v>
      </c>
      <c r="B116" s="431" t="s">
        <v>322</v>
      </c>
      <c r="C116" s="84" t="s">
        <v>1747</v>
      </c>
      <c r="D116" s="84">
        <v>404379294</v>
      </c>
      <c r="E116" s="432" t="s">
        <v>1616</v>
      </c>
      <c r="F116" s="84">
        <v>1000</v>
      </c>
      <c r="G116" s="84"/>
      <c r="H116" s="410" t="s">
        <v>1616</v>
      </c>
      <c r="I116" s="84" t="s">
        <v>1748</v>
      </c>
      <c r="J116" s="433">
        <v>0.47</v>
      </c>
      <c r="K116" s="398">
        <v>470</v>
      </c>
      <c r="L116" s="84" t="s">
        <v>1749</v>
      </c>
    </row>
    <row r="117" spans="1:12" ht="15">
      <c r="A117" s="73" t="s">
        <v>256</v>
      </c>
      <c r="B117" s="282"/>
      <c r="C117" s="73"/>
      <c r="D117" s="73"/>
      <c r="E117" s="73"/>
      <c r="F117" s="73"/>
      <c r="G117" s="73"/>
      <c r="H117" s="73"/>
      <c r="I117" s="73"/>
      <c r="J117" s="4"/>
      <c r="K117" s="4"/>
      <c r="L117" s="73"/>
    </row>
    <row r="118" spans="1:12" ht="15">
      <c r="A118" s="73"/>
      <c r="B118" s="282"/>
      <c r="C118" s="85"/>
      <c r="D118" s="85"/>
      <c r="E118" s="85"/>
      <c r="F118" s="85"/>
      <c r="G118" s="73"/>
      <c r="H118" s="73"/>
      <c r="I118" s="73"/>
      <c r="J118" s="73" t="s">
        <v>399</v>
      </c>
      <c r="K118" s="72">
        <f>SUM(K10:K117)</f>
        <v>278778.31999999995</v>
      </c>
      <c r="L118" s="73"/>
    </row>
    <row r="119" spans="1:12" ht="15">
      <c r="A119" s="145"/>
      <c r="B119" s="145"/>
      <c r="C119" s="145"/>
      <c r="D119" s="145"/>
      <c r="E119" s="145"/>
      <c r="F119" s="145"/>
      <c r="G119" s="145"/>
      <c r="H119" s="145"/>
      <c r="I119" s="145"/>
      <c r="J119" s="145"/>
      <c r="K119" s="125"/>
    </row>
    <row r="120" spans="1:12" ht="26.25" customHeight="1">
      <c r="A120" s="497" t="s">
        <v>501</v>
      </c>
      <c r="B120" s="497"/>
      <c r="C120" s="497"/>
      <c r="D120" s="497"/>
      <c r="E120" s="497"/>
      <c r="F120" s="497"/>
      <c r="G120" s="497"/>
      <c r="H120" s="497"/>
      <c r="I120" s="497"/>
      <c r="J120" s="497"/>
      <c r="K120" s="497"/>
      <c r="L120" s="497"/>
    </row>
    <row r="121" spans="1:12" ht="15">
      <c r="A121" s="478" t="s">
        <v>462</v>
      </c>
      <c r="B121" s="478"/>
      <c r="C121" s="478"/>
      <c r="D121" s="478"/>
      <c r="E121" s="478"/>
      <c r="F121" s="478"/>
      <c r="G121" s="478"/>
      <c r="H121" s="478"/>
      <c r="I121" s="478"/>
      <c r="J121" s="478"/>
      <c r="K121" s="478"/>
      <c r="L121" s="478"/>
    </row>
    <row r="122" spans="1:12" ht="15">
      <c r="A122" s="478" t="s">
        <v>483</v>
      </c>
      <c r="B122" s="478"/>
      <c r="C122" s="478"/>
      <c r="D122" s="478"/>
      <c r="E122" s="478"/>
      <c r="F122" s="478"/>
      <c r="G122" s="478"/>
      <c r="H122" s="478"/>
      <c r="I122" s="478"/>
      <c r="J122" s="478"/>
      <c r="K122" s="478"/>
      <c r="L122" s="478"/>
    </row>
    <row r="123" spans="1:12" ht="15">
      <c r="A123" s="478" t="s">
        <v>471</v>
      </c>
      <c r="B123" s="478"/>
      <c r="C123" s="478"/>
      <c r="D123" s="478"/>
      <c r="E123" s="478"/>
      <c r="F123" s="478"/>
      <c r="G123" s="478"/>
      <c r="H123" s="478"/>
      <c r="I123" s="478"/>
      <c r="J123" s="478"/>
      <c r="K123" s="478"/>
      <c r="L123" s="478"/>
    </row>
    <row r="124" spans="1:12" ht="34.5" customHeight="1">
      <c r="A124" s="491" t="s">
        <v>464</v>
      </c>
      <c r="B124" s="491"/>
      <c r="C124" s="491"/>
      <c r="D124" s="491"/>
      <c r="E124" s="491"/>
      <c r="F124" s="491"/>
      <c r="G124" s="491"/>
      <c r="H124" s="491"/>
      <c r="I124" s="491"/>
      <c r="J124" s="491"/>
      <c r="K124" s="491"/>
      <c r="L124" s="491"/>
    </row>
    <row r="125" spans="1:12" ht="15" customHeight="1">
      <c r="A125" s="506"/>
      <c r="B125" s="506"/>
      <c r="C125" s="506"/>
      <c r="D125" s="506"/>
      <c r="E125" s="506"/>
      <c r="F125" s="506"/>
      <c r="G125" s="506"/>
      <c r="H125" s="506"/>
      <c r="I125" s="506"/>
      <c r="J125" s="506"/>
      <c r="K125" s="506"/>
      <c r="L125" s="506"/>
    </row>
    <row r="126" spans="1:12" ht="15">
      <c r="A126" s="493" t="s">
        <v>93</v>
      </c>
      <c r="B126" s="493"/>
      <c r="C126" s="283"/>
      <c r="D126" s="284"/>
      <c r="E126" s="284"/>
      <c r="F126" s="283"/>
      <c r="G126" s="283"/>
      <c r="H126" s="283"/>
      <c r="I126" s="283"/>
      <c r="J126" s="283"/>
      <c r="K126" s="125"/>
    </row>
    <row r="127" spans="1:12" ht="15">
      <c r="A127" s="283"/>
      <c r="B127" s="284"/>
      <c r="C127" s="283"/>
      <c r="D127" s="284"/>
      <c r="E127" s="284"/>
      <c r="F127" s="283"/>
      <c r="G127" s="283"/>
      <c r="H127" s="283"/>
      <c r="I127" s="283"/>
      <c r="J127" s="285"/>
      <c r="K127" s="125"/>
    </row>
    <row r="128" spans="1:12" ht="15">
      <c r="A128" s="283"/>
      <c r="B128" s="284"/>
      <c r="C128" s="494" t="s">
        <v>248</v>
      </c>
      <c r="D128" s="494"/>
      <c r="E128" s="286"/>
      <c r="F128" s="287"/>
      <c r="G128" s="495" t="s">
        <v>400</v>
      </c>
      <c r="H128" s="495"/>
      <c r="I128" s="495"/>
      <c r="J128" s="288"/>
      <c r="K128" s="125"/>
    </row>
    <row r="129" spans="1:11" ht="15">
      <c r="A129" s="283"/>
      <c r="B129" s="284"/>
      <c r="C129" s="283"/>
      <c r="D129" s="284"/>
      <c r="E129" s="284"/>
      <c r="F129" s="283"/>
      <c r="G129" s="496"/>
      <c r="H129" s="496"/>
      <c r="I129" s="496"/>
      <c r="J129" s="288"/>
      <c r="K129" s="125"/>
    </row>
    <row r="130" spans="1:11" ht="15">
      <c r="A130" s="283"/>
      <c r="B130" s="284"/>
      <c r="C130" s="492" t="s">
        <v>123</v>
      </c>
      <c r="D130" s="492"/>
      <c r="E130" s="286"/>
      <c r="F130" s="287"/>
      <c r="G130" s="283"/>
      <c r="H130" s="283"/>
      <c r="I130" s="283"/>
      <c r="J130" s="283"/>
      <c r="K130" s="125"/>
    </row>
  </sheetData>
  <mergeCells count="12">
    <mergeCell ref="C130:D130"/>
    <mergeCell ref="A2:D2"/>
    <mergeCell ref="K3:L3"/>
    <mergeCell ref="A126:B126"/>
    <mergeCell ref="C128:D128"/>
    <mergeCell ref="G128:I129"/>
    <mergeCell ref="A120:L120"/>
    <mergeCell ref="A121:L121"/>
    <mergeCell ref="A122:L122"/>
    <mergeCell ref="A123:L123"/>
    <mergeCell ref="A124:L124"/>
    <mergeCell ref="A125:L125"/>
  </mergeCells>
  <dataValidations count="1">
    <dataValidation type="list" allowBlank="1" showInputMessage="1" showErrorMessage="1" sqref="B10:B11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93"/>
  <sheetViews>
    <sheetView showGridLines="0" view="pageBreakPreview" zoomScale="80" zoomScaleNormal="100" zoomScaleSheetLayoutView="80" workbookViewId="0">
      <selection activeCell="F1" sqref="F1:Q1048576"/>
    </sheetView>
  </sheetViews>
  <sheetFormatPr defaultColWidth="9.140625" defaultRowHeight="15"/>
  <cols>
    <col min="1" max="1" width="12.85546875" style="25" customWidth="1"/>
    <col min="2" max="2" width="65.5703125" style="24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3" t="s">
        <v>500</v>
      </c>
      <c r="B1" s="100"/>
      <c r="C1" s="507" t="s">
        <v>182</v>
      </c>
      <c r="D1" s="507"/>
      <c r="E1" s="89"/>
    </row>
    <row r="2" spans="1:5">
      <c r="A2" s="64" t="s">
        <v>124</v>
      </c>
      <c r="B2" s="100"/>
      <c r="C2" s="64"/>
      <c r="D2" s="143" t="str">
        <f>'ფორმა N1'!M2</f>
        <v>01.01-31.12.2023</v>
      </c>
      <c r="E2" s="89"/>
    </row>
    <row r="3" spans="1:5">
      <c r="A3" s="96"/>
      <c r="B3" s="100"/>
      <c r="C3" s="64"/>
      <c r="D3" s="64"/>
      <c r="E3" s="89"/>
    </row>
    <row r="4" spans="1:5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92"/>
    </row>
    <row r="5" spans="1:5">
      <c r="A5" s="99" t="str">
        <f>'ფორმა N1'!D4</f>
        <v>მპგ ქართული ოცნება დემოკრატიული საქართველო</v>
      </c>
      <c r="B5" s="1"/>
      <c r="C5" s="1"/>
      <c r="D5" s="1"/>
      <c r="E5" s="92"/>
    </row>
    <row r="6" spans="1:5">
      <c r="A6" s="64"/>
      <c r="B6" s="64"/>
      <c r="C6" s="64"/>
      <c r="D6" s="64"/>
      <c r="E6" s="92"/>
    </row>
    <row r="7" spans="1:5">
      <c r="A7" s="95"/>
      <c r="B7" s="101"/>
      <c r="C7" s="102"/>
      <c r="D7" s="102"/>
      <c r="E7" s="89"/>
    </row>
    <row r="8" spans="1:5" ht="45">
      <c r="A8" s="103" t="s">
        <v>97</v>
      </c>
      <c r="B8" s="103" t="s">
        <v>174</v>
      </c>
      <c r="C8" s="103" t="s">
        <v>282</v>
      </c>
      <c r="D8" s="103" t="s">
        <v>238</v>
      </c>
      <c r="E8" s="89"/>
    </row>
    <row r="9" spans="1:5">
      <c r="A9" s="44"/>
      <c r="B9" s="45"/>
      <c r="C9" s="122"/>
      <c r="D9" s="122"/>
      <c r="E9" s="89"/>
    </row>
    <row r="10" spans="1:5">
      <c r="A10" s="46" t="s">
        <v>175</v>
      </c>
      <c r="B10" s="47"/>
      <c r="C10" s="434">
        <f>SUM(C11,C34)</f>
        <v>1091492.73</v>
      </c>
      <c r="D10" s="434">
        <f>SUM(D11,D34)</f>
        <v>12022230.436260002</v>
      </c>
      <c r="E10" s="89"/>
    </row>
    <row r="11" spans="1:5">
      <c r="A11" s="48" t="s">
        <v>176</v>
      </c>
      <c r="B11" s="49"/>
      <c r="C11" s="396">
        <f>SUM(C12:C32)</f>
        <v>155897.54999999999</v>
      </c>
      <c r="D11" s="396">
        <f>SUM(D12:D32)</f>
        <v>11203518.436260002</v>
      </c>
      <c r="E11" s="89"/>
    </row>
    <row r="12" spans="1:5">
      <c r="A12" s="52">
        <v>1110</v>
      </c>
      <c r="B12" s="51" t="s">
        <v>126</v>
      </c>
      <c r="C12" s="8"/>
      <c r="D12" s="8"/>
      <c r="E12" s="89"/>
    </row>
    <row r="13" spans="1:5">
      <c r="A13" s="52">
        <v>1120</v>
      </c>
      <c r="B13" s="51" t="s">
        <v>127</v>
      </c>
      <c r="C13" s="8"/>
      <c r="D13" s="8"/>
      <c r="E13" s="89"/>
    </row>
    <row r="14" spans="1:5">
      <c r="A14" s="52">
        <v>1211</v>
      </c>
      <c r="B14" s="51" t="s">
        <v>128</v>
      </c>
      <c r="C14" s="397">
        <f>32.05+72937</f>
        <v>72969.05</v>
      </c>
      <c r="D14" s="397">
        <f>11110286.99+32</f>
        <v>11110318.99</v>
      </c>
      <c r="E14" s="89"/>
    </row>
    <row r="15" spans="1:5">
      <c r="A15" s="52">
        <v>1212</v>
      </c>
      <c r="B15" s="51" t="s">
        <v>129</v>
      </c>
      <c r="C15" s="397">
        <v>20724.5</v>
      </c>
      <c r="D15" s="397">
        <f>(8193.93+5463.97)*2.6894</f>
        <v>36731.556260000005</v>
      </c>
      <c r="E15" s="89"/>
    </row>
    <row r="16" spans="1:5">
      <c r="A16" s="52">
        <v>1213</v>
      </c>
      <c r="B16" s="51" t="s">
        <v>130</v>
      </c>
      <c r="C16" s="397"/>
      <c r="D16" s="397"/>
      <c r="E16" s="89"/>
    </row>
    <row r="17" spans="1:5">
      <c r="A17" s="52">
        <v>1214</v>
      </c>
      <c r="B17" s="51" t="s">
        <v>131</v>
      </c>
      <c r="C17" s="397"/>
      <c r="D17" s="397"/>
      <c r="E17" s="89"/>
    </row>
    <row r="18" spans="1:5">
      <c r="A18" s="52">
        <v>1215</v>
      </c>
      <c r="B18" s="51" t="s">
        <v>132</v>
      </c>
      <c r="C18" s="8"/>
      <c r="D18" s="8"/>
      <c r="E18" s="89"/>
    </row>
    <row r="19" spans="1:5">
      <c r="A19" s="52">
        <v>1300</v>
      </c>
      <c r="B19" s="51" t="s">
        <v>133</v>
      </c>
      <c r="C19" s="8"/>
      <c r="D19" s="8"/>
      <c r="E19" s="89"/>
    </row>
    <row r="20" spans="1:5">
      <c r="A20" s="52">
        <v>1410</v>
      </c>
      <c r="B20" s="51" t="s">
        <v>134</v>
      </c>
      <c r="C20" s="8"/>
      <c r="D20" s="8"/>
      <c r="E20" s="89"/>
    </row>
    <row r="21" spans="1:5">
      <c r="A21" s="52">
        <v>1421</v>
      </c>
      <c r="B21" s="51" t="s">
        <v>135</v>
      </c>
      <c r="C21" s="8"/>
      <c r="D21" s="8"/>
      <c r="E21" s="89"/>
    </row>
    <row r="22" spans="1:5">
      <c r="A22" s="52">
        <v>1422</v>
      </c>
      <c r="B22" s="51" t="s">
        <v>136</v>
      </c>
      <c r="C22" s="8"/>
      <c r="D22" s="8"/>
      <c r="E22" s="89"/>
    </row>
    <row r="23" spans="1:5">
      <c r="A23" s="52">
        <v>1423</v>
      </c>
      <c r="B23" s="51" t="s">
        <v>137</v>
      </c>
      <c r="C23" s="8">
        <v>120</v>
      </c>
      <c r="D23" s="8">
        <v>120</v>
      </c>
      <c r="E23" s="89"/>
    </row>
    <row r="24" spans="1:5">
      <c r="A24" s="52">
        <v>1431</v>
      </c>
      <c r="B24" s="51" t="s">
        <v>138</v>
      </c>
      <c r="C24" s="8"/>
      <c r="D24" s="8"/>
      <c r="E24" s="89"/>
    </row>
    <row r="25" spans="1:5">
      <c r="A25" s="52">
        <v>1432</v>
      </c>
      <c r="B25" s="51" t="s">
        <v>139</v>
      </c>
      <c r="C25" s="8"/>
      <c r="D25" s="8"/>
      <c r="E25" s="89"/>
    </row>
    <row r="26" spans="1:5">
      <c r="A26" s="52">
        <v>1433</v>
      </c>
      <c r="B26" s="51" t="s">
        <v>140</v>
      </c>
      <c r="C26" s="397">
        <v>3032</v>
      </c>
      <c r="D26" s="397">
        <v>6585.37</v>
      </c>
      <c r="E26" s="89"/>
    </row>
    <row r="27" spans="1:5">
      <c r="A27" s="52">
        <v>1441</v>
      </c>
      <c r="B27" s="51" t="s">
        <v>141</v>
      </c>
      <c r="C27" s="397">
        <v>19971</v>
      </c>
      <c r="D27" s="397">
        <v>10785.13</v>
      </c>
      <c r="E27" s="89"/>
    </row>
    <row r="28" spans="1:5">
      <c r="A28" s="52">
        <v>1442</v>
      </c>
      <c r="B28" s="51" t="s">
        <v>142</v>
      </c>
      <c r="C28" s="397">
        <v>39081</v>
      </c>
      <c r="D28" s="397">
        <f>1100+37876.39+1</f>
        <v>38977.39</v>
      </c>
      <c r="E28" s="89"/>
    </row>
    <row r="29" spans="1:5">
      <c r="A29" s="52">
        <v>1443</v>
      </c>
      <c r="B29" s="51" t="s">
        <v>143</v>
      </c>
      <c r="C29" s="8"/>
      <c r="D29" s="8"/>
      <c r="E29" s="89"/>
    </row>
    <row r="30" spans="1:5">
      <c r="A30" s="52">
        <v>1444</v>
      </c>
      <c r="B30" s="51" t="s">
        <v>144</v>
      </c>
      <c r="C30" s="8"/>
      <c r="D30" s="8"/>
      <c r="E30" s="89"/>
    </row>
    <row r="31" spans="1:5">
      <c r="A31" s="52">
        <v>1445</v>
      </c>
      <c r="B31" s="51" t="s">
        <v>145</v>
      </c>
      <c r="C31" s="8"/>
      <c r="D31" s="8"/>
      <c r="E31" s="89"/>
    </row>
    <row r="32" spans="1:5">
      <c r="A32" s="52">
        <v>1446</v>
      </c>
      <c r="B32" s="51" t="s">
        <v>146</v>
      </c>
      <c r="C32" s="8"/>
      <c r="D32" s="8"/>
      <c r="E32" s="89"/>
    </row>
    <row r="33" spans="1:5">
      <c r="A33" s="26"/>
      <c r="E33" s="89"/>
    </row>
    <row r="34" spans="1:5">
      <c r="A34" s="53" t="s">
        <v>177</v>
      </c>
      <c r="B34" s="51"/>
      <c r="C34" s="71">
        <f>SUM(C35:C42)</f>
        <v>935595.17999999993</v>
      </c>
      <c r="D34" s="71">
        <f>SUM(D35:D42)</f>
        <v>818712</v>
      </c>
      <c r="E34" s="89"/>
    </row>
    <row r="35" spans="1:5">
      <c r="A35" s="52">
        <v>2110</v>
      </c>
      <c r="B35" s="51" t="s">
        <v>86</v>
      </c>
      <c r="C35" s="8"/>
      <c r="D35" s="8"/>
      <c r="E35" s="89"/>
    </row>
    <row r="36" spans="1:5">
      <c r="A36" s="52">
        <v>2120</v>
      </c>
      <c r="B36" s="51" t="s">
        <v>147</v>
      </c>
      <c r="C36" s="397">
        <v>894893.85</v>
      </c>
      <c r="D36" s="8">
        <v>791087</v>
      </c>
      <c r="E36" s="89"/>
    </row>
    <row r="37" spans="1:5">
      <c r="A37" s="52">
        <v>2130</v>
      </c>
      <c r="B37" s="51" t="s">
        <v>87</v>
      </c>
      <c r="C37" s="8">
        <v>22575</v>
      </c>
      <c r="D37" s="8">
        <v>22575</v>
      </c>
      <c r="E37" s="89"/>
    </row>
    <row r="38" spans="1:5">
      <c r="A38" s="52">
        <v>2140</v>
      </c>
      <c r="B38" s="51" t="s">
        <v>358</v>
      </c>
      <c r="C38" s="8"/>
      <c r="D38" s="8"/>
      <c r="E38" s="89"/>
    </row>
    <row r="39" spans="1:5">
      <c r="A39" s="52">
        <v>2150</v>
      </c>
      <c r="B39" s="51" t="s">
        <v>361</v>
      </c>
      <c r="C39" s="8"/>
      <c r="D39" s="8"/>
      <c r="E39" s="89"/>
    </row>
    <row r="40" spans="1:5">
      <c r="A40" s="52">
        <v>2220</v>
      </c>
      <c r="B40" s="51" t="s">
        <v>88</v>
      </c>
      <c r="C40" s="397">
        <v>18126.330000000002</v>
      </c>
      <c r="D40" s="397">
        <v>5050</v>
      </c>
      <c r="E40" s="89"/>
    </row>
    <row r="41" spans="1:5">
      <c r="A41" s="52">
        <v>2300</v>
      </c>
      <c r="B41" s="51" t="s">
        <v>148</v>
      </c>
      <c r="C41" s="8"/>
      <c r="D41" s="8"/>
      <c r="E41" s="89"/>
    </row>
    <row r="42" spans="1:5">
      <c r="A42" s="52">
        <v>2400</v>
      </c>
      <c r="B42" s="51" t="s">
        <v>149</v>
      </c>
      <c r="C42" s="8"/>
      <c r="D42" s="8"/>
      <c r="E42" s="89"/>
    </row>
    <row r="43" spans="1:5">
      <c r="A43" s="27"/>
      <c r="E43" s="89"/>
    </row>
    <row r="44" spans="1:5">
      <c r="A44" s="50" t="s">
        <v>181</v>
      </c>
      <c r="B44" s="51"/>
      <c r="C44" s="71">
        <f>SUM(C45,C64)</f>
        <v>1091493</v>
      </c>
      <c r="D44" s="396">
        <f>SUM(D45,D64)</f>
        <v>12022230.24</v>
      </c>
      <c r="E44" s="89"/>
    </row>
    <row r="45" spans="1:5">
      <c r="A45" s="53" t="s">
        <v>178</v>
      </c>
      <c r="B45" s="51"/>
      <c r="C45" s="71">
        <f>SUM(C46:C61)</f>
        <v>1430029</v>
      </c>
      <c r="D45" s="396">
        <f>SUM(D46:D61)</f>
        <v>1344410.5999999999</v>
      </c>
      <c r="E45" s="89"/>
    </row>
    <row r="46" spans="1:5">
      <c r="A46" s="52">
        <v>3100</v>
      </c>
      <c r="B46" s="51" t="s">
        <v>150</v>
      </c>
      <c r="C46" s="8"/>
      <c r="D46" s="8"/>
      <c r="E46" s="89"/>
    </row>
    <row r="47" spans="1:5">
      <c r="A47" s="52">
        <v>3210</v>
      </c>
      <c r="B47" s="51" t="s">
        <v>151</v>
      </c>
      <c r="C47" s="397">
        <f>1429936+1</f>
        <v>1429937</v>
      </c>
      <c r="D47" s="397">
        <f>1310653.7+3614.78+9596.46+19641.16+812.5</f>
        <v>1344318.5999999999</v>
      </c>
      <c r="E47" s="89"/>
    </row>
    <row r="48" spans="1:5">
      <c r="A48" s="52">
        <v>3221</v>
      </c>
      <c r="B48" s="51" t="s">
        <v>152</v>
      </c>
      <c r="C48" s="8"/>
      <c r="D48" s="8"/>
      <c r="E48" s="89"/>
    </row>
    <row r="49" spans="1:5">
      <c r="A49" s="52">
        <v>3222</v>
      </c>
      <c r="B49" s="51" t="s">
        <v>153</v>
      </c>
      <c r="C49" s="8"/>
      <c r="D49" s="8"/>
      <c r="E49" s="89"/>
    </row>
    <row r="50" spans="1:5">
      <c r="A50" s="52">
        <v>3223</v>
      </c>
      <c r="B50" s="51" t="s">
        <v>154</v>
      </c>
      <c r="C50" s="8"/>
      <c r="D50" s="8"/>
      <c r="E50" s="89"/>
    </row>
    <row r="51" spans="1:5">
      <c r="A51" s="52">
        <v>3224</v>
      </c>
      <c r="B51" s="51" t="s">
        <v>155</v>
      </c>
      <c r="C51" s="8"/>
      <c r="D51" s="8"/>
      <c r="E51" s="89"/>
    </row>
    <row r="52" spans="1:5">
      <c r="A52" s="52">
        <v>3231</v>
      </c>
      <c r="B52" s="51" t="s">
        <v>156</v>
      </c>
      <c r="C52" s="8"/>
      <c r="D52" s="8"/>
      <c r="E52" s="89"/>
    </row>
    <row r="53" spans="1:5">
      <c r="A53" s="52">
        <v>3232</v>
      </c>
      <c r="B53" s="51" t="s">
        <v>157</v>
      </c>
      <c r="C53" s="397">
        <v>92</v>
      </c>
      <c r="D53" s="397">
        <v>92</v>
      </c>
      <c r="E53" s="89"/>
    </row>
    <row r="54" spans="1:5">
      <c r="A54" s="52">
        <v>3234</v>
      </c>
      <c r="B54" s="51" t="s">
        <v>158</v>
      </c>
      <c r="C54" s="8"/>
      <c r="D54" s="8"/>
      <c r="E54" s="89"/>
    </row>
    <row r="55" spans="1:5" ht="30">
      <c r="A55" s="52">
        <v>3236</v>
      </c>
      <c r="B55" s="51" t="s">
        <v>173</v>
      </c>
      <c r="C55" s="8"/>
      <c r="D55" s="8"/>
      <c r="E55" s="89"/>
    </row>
    <row r="56" spans="1:5" ht="45">
      <c r="A56" s="52">
        <v>3237</v>
      </c>
      <c r="B56" s="51" t="s">
        <v>159</v>
      </c>
      <c r="C56" s="8"/>
      <c r="D56" s="8"/>
      <c r="E56" s="89"/>
    </row>
    <row r="57" spans="1:5">
      <c r="A57" s="52">
        <v>3241</v>
      </c>
      <c r="B57" s="51" t="s">
        <v>160</v>
      </c>
      <c r="C57" s="8"/>
      <c r="D57" s="8"/>
      <c r="E57" s="89"/>
    </row>
    <row r="58" spans="1:5">
      <c r="A58" s="52">
        <v>3242</v>
      </c>
      <c r="B58" s="51" t="s">
        <v>161</v>
      </c>
      <c r="C58" s="8"/>
      <c r="D58" s="8"/>
      <c r="E58" s="89"/>
    </row>
    <row r="59" spans="1:5">
      <c r="A59" s="52">
        <v>3243</v>
      </c>
      <c r="B59" s="51" t="s">
        <v>162</v>
      </c>
      <c r="C59" s="8"/>
      <c r="D59" s="8"/>
      <c r="E59" s="89"/>
    </row>
    <row r="60" spans="1:5">
      <c r="A60" s="52">
        <v>3245</v>
      </c>
      <c r="B60" s="51" t="s">
        <v>163</v>
      </c>
      <c r="C60" s="8"/>
      <c r="D60" s="8"/>
      <c r="E60" s="89"/>
    </row>
    <row r="61" spans="1:5">
      <c r="A61" s="52">
        <v>3246</v>
      </c>
      <c r="B61" s="51" t="s">
        <v>164</v>
      </c>
      <c r="C61" s="8"/>
      <c r="D61" s="8"/>
      <c r="E61" s="89"/>
    </row>
    <row r="62" spans="1:5">
      <c r="A62" s="27"/>
      <c r="E62" s="89"/>
    </row>
    <row r="63" spans="1:5">
      <c r="A63" s="28"/>
      <c r="E63" s="89"/>
    </row>
    <row r="64" spans="1:5">
      <c r="A64" s="53" t="s">
        <v>179</v>
      </c>
      <c r="B64" s="51"/>
      <c r="C64" s="71">
        <f>SUM(C65:C67)</f>
        <v>-338536</v>
      </c>
      <c r="D64" s="71">
        <f>SUM(D65:D67)</f>
        <v>10677819.640000001</v>
      </c>
      <c r="E64" s="89"/>
    </row>
    <row r="65" spans="1:5">
      <c r="A65" s="52">
        <v>5100</v>
      </c>
      <c r="B65" s="51" t="s">
        <v>236</v>
      </c>
      <c r="C65" s="8"/>
      <c r="D65" s="8"/>
      <c r="E65" s="89"/>
    </row>
    <row r="66" spans="1:5">
      <c r="A66" s="52">
        <v>5220</v>
      </c>
      <c r="B66" s="51" t="s">
        <v>371</v>
      </c>
      <c r="C66" s="8"/>
      <c r="D66" s="397">
        <v>10677819.640000001</v>
      </c>
      <c r="E66" s="89"/>
    </row>
    <row r="67" spans="1:5">
      <c r="A67" s="52">
        <v>5230</v>
      </c>
      <c r="B67" s="51" t="s">
        <v>372</v>
      </c>
      <c r="C67" s="397">
        <f>-338536</f>
        <v>-338536</v>
      </c>
      <c r="D67" s="397"/>
      <c r="E67" s="89"/>
    </row>
    <row r="68" spans="1:5">
      <c r="A68" s="27"/>
      <c r="E68" s="89"/>
    </row>
    <row r="69" spans="1:5">
      <c r="A69" s="2"/>
      <c r="E69" s="89"/>
    </row>
    <row r="70" spans="1:5">
      <c r="A70" s="50" t="s">
        <v>180</v>
      </c>
      <c r="B70" s="51"/>
      <c r="C70" s="8"/>
      <c r="D70" s="8"/>
      <c r="E70" s="89"/>
    </row>
    <row r="71" spans="1:5" ht="30">
      <c r="A71" s="52">
        <v>1</v>
      </c>
      <c r="B71" s="51" t="s">
        <v>165</v>
      </c>
      <c r="C71" s="8"/>
      <c r="D71" s="8"/>
      <c r="E71" s="89"/>
    </row>
    <row r="72" spans="1:5">
      <c r="A72" s="52">
        <v>2</v>
      </c>
      <c r="B72" s="51" t="s">
        <v>166</v>
      </c>
      <c r="C72" s="8"/>
      <c r="D72" s="8"/>
      <c r="E72" s="89"/>
    </row>
    <row r="73" spans="1:5">
      <c r="A73" s="52">
        <v>3</v>
      </c>
      <c r="B73" s="51" t="s">
        <v>167</v>
      </c>
      <c r="C73" s="8"/>
      <c r="D73" s="8"/>
      <c r="E73" s="89"/>
    </row>
    <row r="74" spans="1:5">
      <c r="A74" s="52">
        <v>4</v>
      </c>
      <c r="B74" s="51" t="s">
        <v>328</v>
      </c>
      <c r="C74" s="8"/>
      <c r="D74" s="8"/>
      <c r="E74" s="89"/>
    </row>
    <row r="75" spans="1:5">
      <c r="A75" s="52">
        <v>5</v>
      </c>
      <c r="B75" s="51" t="s">
        <v>168</v>
      </c>
      <c r="C75" s="8"/>
      <c r="D75" s="8"/>
      <c r="E75" s="89"/>
    </row>
    <row r="76" spans="1:5">
      <c r="A76" s="52">
        <v>6</v>
      </c>
      <c r="B76" s="51" t="s">
        <v>169</v>
      </c>
      <c r="C76" s="8"/>
      <c r="D76" s="8"/>
      <c r="E76" s="89"/>
    </row>
    <row r="77" spans="1:5">
      <c r="A77" s="52">
        <v>7</v>
      </c>
      <c r="B77" s="51" t="s">
        <v>170</v>
      </c>
      <c r="C77" s="8"/>
      <c r="D77" s="8"/>
      <c r="E77" s="89"/>
    </row>
    <row r="78" spans="1:5">
      <c r="A78" s="52">
        <v>8</v>
      </c>
      <c r="B78" s="51" t="s">
        <v>171</v>
      </c>
      <c r="C78" s="8"/>
      <c r="D78" s="8"/>
      <c r="E78" s="89"/>
    </row>
    <row r="79" spans="1:5">
      <c r="A79" s="52">
        <v>9</v>
      </c>
      <c r="B79" s="51" t="s">
        <v>172</v>
      </c>
      <c r="C79" s="8"/>
      <c r="D79" s="8"/>
      <c r="E79" s="89"/>
    </row>
    <row r="83" spans="1:5">
      <c r="A83" s="2"/>
      <c r="B83" s="2"/>
    </row>
    <row r="84" spans="1:5">
      <c r="A84" s="59" t="s">
        <v>93</v>
      </c>
      <c r="B84" s="2"/>
      <c r="E84" s="5"/>
    </row>
    <row r="85" spans="1:5">
      <c r="A85" s="2"/>
      <c r="B85" s="2"/>
      <c r="E85" s="220"/>
    </row>
    <row r="86" spans="1:5">
      <c r="A86" s="2"/>
      <c r="B86" s="2"/>
      <c r="E86" s="220"/>
    </row>
    <row r="87" spans="1:5">
      <c r="A87" s="220"/>
      <c r="B87" s="59" t="s">
        <v>378</v>
      </c>
      <c r="E87" s="220"/>
    </row>
    <row r="88" spans="1:5">
      <c r="A88" s="220"/>
      <c r="B88" s="2" t="s">
        <v>379</v>
      </c>
      <c r="E88" s="220"/>
    </row>
    <row r="89" spans="1:5" s="220" customFormat="1" ht="12.75">
      <c r="B89" s="56" t="s">
        <v>123</v>
      </c>
    </row>
    <row r="90" spans="1:5" s="220" customFormat="1" ht="12.75"/>
    <row r="91" spans="1:5" s="220" customFormat="1" ht="12.75"/>
    <row r="92" spans="1:5" s="220" customFormat="1" ht="12.75"/>
    <row r="93" spans="1:5" s="220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9"/>
  <sheetViews>
    <sheetView showGridLines="0" view="pageBreakPreview" zoomScale="80" zoomScaleNormal="100" zoomScaleSheetLayoutView="80" workbookViewId="0">
      <selection activeCell="M5" sqref="M5"/>
    </sheetView>
  </sheetViews>
  <sheetFormatPr defaultColWidth="9.140625"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489" t="s">
        <v>499</v>
      </c>
      <c r="B1" s="489"/>
      <c r="C1" s="489"/>
      <c r="D1" s="489"/>
      <c r="E1" s="64"/>
      <c r="F1" s="64"/>
      <c r="G1" s="64"/>
      <c r="H1" s="64"/>
      <c r="I1" s="471" t="s">
        <v>94</v>
      </c>
      <c r="J1" s="471"/>
      <c r="K1" s="89"/>
    </row>
    <row r="2" spans="1:11">
      <c r="A2" s="64" t="s">
        <v>124</v>
      </c>
      <c r="B2" s="64"/>
      <c r="C2" s="64"/>
      <c r="D2" s="64"/>
      <c r="E2" s="64"/>
      <c r="F2" s="64"/>
      <c r="G2" s="64"/>
      <c r="H2" s="64"/>
      <c r="I2" s="469" t="str">
        <f>'ფორმა N1'!M2</f>
        <v>01.01-31.12.2023</v>
      </c>
      <c r="J2" s="470"/>
      <c r="K2" s="89"/>
    </row>
    <row r="3" spans="1:11" ht="6.75" customHeight="1">
      <c r="A3" s="64"/>
      <c r="B3" s="64"/>
      <c r="C3" s="64"/>
      <c r="D3" s="64"/>
      <c r="E3" s="64"/>
      <c r="F3" s="64"/>
      <c r="G3" s="64"/>
      <c r="H3" s="64"/>
      <c r="I3" s="86"/>
      <c r="J3" s="86"/>
      <c r="K3" s="89"/>
    </row>
    <row r="4" spans="1:11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104"/>
      <c r="G4" s="64"/>
      <c r="H4" s="64"/>
      <c r="I4" s="64"/>
      <c r="J4" s="64"/>
      <c r="K4" s="89"/>
    </row>
    <row r="5" spans="1:11">
      <c r="A5" s="142" t="str">
        <f>'ფორმა N1'!D4</f>
        <v>მპგ ქართული ოცნება დემოკრატიული საქართველო</v>
      </c>
      <c r="B5" s="67"/>
      <c r="C5" s="67"/>
      <c r="D5" s="67"/>
      <c r="E5" s="67"/>
      <c r="F5" s="274"/>
      <c r="G5" s="67"/>
      <c r="H5" s="67"/>
      <c r="I5" s="67"/>
      <c r="J5" s="67"/>
      <c r="K5" s="89"/>
    </row>
    <row r="6" spans="1:11" ht="5.25" customHeight="1">
      <c r="A6" s="64"/>
      <c r="B6" s="64"/>
      <c r="C6" s="64"/>
      <c r="D6" s="64"/>
      <c r="E6" s="64"/>
      <c r="F6" s="104"/>
      <c r="G6" s="64"/>
      <c r="H6" s="64"/>
      <c r="I6" s="64"/>
      <c r="J6" s="64"/>
      <c r="K6" s="89"/>
    </row>
    <row r="7" spans="1:11" hidden="1">
      <c r="A7" s="105"/>
      <c r="B7" s="102"/>
      <c r="C7" s="102"/>
      <c r="D7" s="102"/>
      <c r="E7" s="102"/>
      <c r="F7" s="102"/>
      <c r="G7" s="102"/>
      <c r="H7" s="102"/>
      <c r="I7" s="102"/>
      <c r="J7" s="102"/>
      <c r="K7" s="89"/>
    </row>
    <row r="8" spans="1:11" ht="45">
      <c r="A8" s="275" t="s">
        <v>64</v>
      </c>
      <c r="B8" s="275" t="s">
        <v>95</v>
      </c>
      <c r="C8" s="276" t="s">
        <v>97</v>
      </c>
      <c r="D8" s="276" t="s">
        <v>255</v>
      </c>
      <c r="E8" s="276" t="s">
        <v>96</v>
      </c>
      <c r="F8" s="277" t="s">
        <v>237</v>
      </c>
      <c r="G8" s="277" t="s">
        <v>274</v>
      </c>
      <c r="H8" s="277" t="s">
        <v>275</v>
      </c>
      <c r="I8" s="277" t="s">
        <v>238</v>
      </c>
      <c r="J8" s="278" t="s">
        <v>98</v>
      </c>
      <c r="K8" s="89"/>
    </row>
    <row r="9" spans="1:11">
      <c r="A9" s="279">
        <v>1</v>
      </c>
      <c r="B9" s="279">
        <v>2</v>
      </c>
      <c r="C9" s="280">
        <v>3</v>
      </c>
      <c r="D9" s="280">
        <v>4</v>
      </c>
      <c r="E9" s="280">
        <v>5</v>
      </c>
      <c r="F9" s="280">
        <v>6</v>
      </c>
      <c r="G9" s="280">
        <v>7</v>
      </c>
      <c r="H9" s="280">
        <v>8</v>
      </c>
      <c r="I9" s="280">
        <v>9</v>
      </c>
      <c r="J9" s="280">
        <v>10</v>
      </c>
      <c r="K9" s="89"/>
    </row>
    <row r="10" spans="1:11" ht="30">
      <c r="A10" s="435">
        <v>1</v>
      </c>
      <c r="B10" s="435" t="s">
        <v>1750</v>
      </c>
      <c r="C10" s="436" t="s">
        <v>998</v>
      </c>
      <c r="D10" s="436" t="s">
        <v>1751</v>
      </c>
      <c r="E10" s="436" t="s">
        <v>1752</v>
      </c>
      <c r="F10" s="436">
        <v>72937.039999999994</v>
      </c>
      <c r="G10" s="436">
        <v>16642649.390000001</v>
      </c>
      <c r="H10" s="436">
        <v>5605298.75</v>
      </c>
      <c r="I10" s="436">
        <f t="shared" ref="I10:I19" si="0">F10+G10-H10</f>
        <v>11110287.68</v>
      </c>
      <c r="J10" s="280"/>
      <c r="K10" s="89"/>
    </row>
    <row r="11" spans="1:11" ht="30">
      <c r="A11" s="435">
        <v>2</v>
      </c>
      <c r="B11" s="435" t="s">
        <v>1750</v>
      </c>
      <c r="C11" s="436" t="s">
        <v>1753</v>
      </c>
      <c r="D11" s="436" t="s">
        <v>1754</v>
      </c>
      <c r="E11" s="436" t="s">
        <v>1752</v>
      </c>
      <c r="F11" s="436">
        <v>0</v>
      </c>
      <c r="G11" s="436">
        <v>0</v>
      </c>
      <c r="H11" s="436">
        <v>0</v>
      </c>
      <c r="I11" s="437">
        <f t="shared" si="0"/>
        <v>0</v>
      </c>
      <c r="J11" s="280"/>
      <c r="K11" s="89"/>
    </row>
    <row r="12" spans="1:11" ht="30">
      <c r="A12" s="435">
        <v>3</v>
      </c>
      <c r="B12" s="435" t="s">
        <v>1750</v>
      </c>
      <c r="C12" s="436" t="s">
        <v>1753</v>
      </c>
      <c r="D12" s="436" t="s">
        <v>1755</v>
      </c>
      <c r="E12" s="436" t="s">
        <v>1752</v>
      </c>
      <c r="F12" s="436">
        <v>0</v>
      </c>
      <c r="G12" s="436">
        <v>222909.38</v>
      </c>
      <c r="H12" s="436">
        <v>222909.38</v>
      </c>
      <c r="I12" s="437">
        <f t="shared" si="0"/>
        <v>0</v>
      </c>
      <c r="J12" s="280"/>
      <c r="K12" s="89"/>
    </row>
    <row r="13" spans="1:11" ht="30">
      <c r="A13" s="435">
        <v>4</v>
      </c>
      <c r="B13" s="435" t="s">
        <v>1750</v>
      </c>
      <c r="C13" s="436" t="s">
        <v>1756</v>
      </c>
      <c r="D13" s="436" t="s">
        <v>1751</v>
      </c>
      <c r="E13" s="436" t="s">
        <v>1757</v>
      </c>
      <c r="F13" s="436">
        <v>0</v>
      </c>
      <c r="G13" s="436">
        <v>0</v>
      </c>
      <c r="H13" s="436">
        <v>0</v>
      </c>
      <c r="I13" s="437">
        <f t="shared" si="0"/>
        <v>0</v>
      </c>
      <c r="J13" s="280"/>
      <c r="K13" s="89"/>
    </row>
    <row r="14" spans="1:11" ht="30">
      <c r="A14" s="435">
        <v>5</v>
      </c>
      <c r="B14" s="435" t="s">
        <v>1750</v>
      </c>
      <c r="C14" s="436" t="s">
        <v>1758</v>
      </c>
      <c r="D14" s="436" t="s">
        <v>1754</v>
      </c>
      <c r="E14" s="436" t="s">
        <v>1757</v>
      </c>
      <c r="F14" s="436">
        <v>7670.07</v>
      </c>
      <c r="G14" s="436">
        <v>125003.49</v>
      </c>
      <c r="H14" s="436">
        <v>124480.31</v>
      </c>
      <c r="I14" s="436">
        <f t="shared" si="0"/>
        <v>8193.25</v>
      </c>
      <c r="J14" s="280"/>
      <c r="K14" s="89"/>
    </row>
    <row r="15" spans="1:11" ht="30">
      <c r="A15" s="435">
        <v>6</v>
      </c>
      <c r="B15" s="435" t="s">
        <v>1750</v>
      </c>
      <c r="C15" s="436" t="s">
        <v>1759</v>
      </c>
      <c r="D15" s="436" t="s">
        <v>1755</v>
      </c>
      <c r="E15" s="436" t="s">
        <v>1757</v>
      </c>
      <c r="F15" s="436">
        <v>0</v>
      </c>
      <c r="G15" s="436">
        <v>0</v>
      </c>
      <c r="H15" s="436">
        <v>0</v>
      </c>
      <c r="I15" s="437">
        <f t="shared" si="0"/>
        <v>0</v>
      </c>
      <c r="J15" s="280"/>
      <c r="K15" s="89"/>
    </row>
    <row r="16" spans="1:11" ht="30">
      <c r="A16" s="435">
        <v>7</v>
      </c>
      <c r="B16" s="435" t="s">
        <v>1760</v>
      </c>
      <c r="C16" s="436" t="s">
        <v>1761</v>
      </c>
      <c r="D16" s="436" t="s">
        <v>1751</v>
      </c>
      <c r="E16" s="436" t="s">
        <v>1762</v>
      </c>
      <c r="F16" s="436">
        <v>32</v>
      </c>
      <c r="G16" s="436">
        <v>0</v>
      </c>
      <c r="H16" s="436">
        <v>0</v>
      </c>
      <c r="I16" s="437">
        <f t="shared" si="0"/>
        <v>32</v>
      </c>
      <c r="J16" s="280"/>
      <c r="K16" s="89"/>
    </row>
    <row r="17" spans="1:11" ht="30">
      <c r="A17" s="435">
        <v>8</v>
      </c>
      <c r="B17" s="435" t="s">
        <v>1750</v>
      </c>
      <c r="C17" s="436" t="s">
        <v>1763</v>
      </c>
      <c r="D17" s="436" t="s">
        <v>1751</v>
      </c>
      <c r="E17" s="438">
        <v>45171</v>
      </c>
      <c r="F17" s="436">
        <v>0</v>
      </c>
      <c r="G17" s="436">
        <v>0</v>
      </c>
      <c r="H17" s="436">
        <v>0</v>
      </c>
      <c r="I17" s="436">
        <f t="shared" si="0"/>
        <v>0</v>
      </c>
      <c r="J17" s="280"/>
      <c r="K17" s="89"/>
    </row>
    <row r="18" spans="1:11" ht="30">
      <c r="A18" s="435">
        <v>9</v>
      </c>
      <c r="B18" s="435" t="s">
        <v>1750</v>
      </c>
      <c r="C18" s="436" t="s">
        <v>1764</v>
      </c>
      <c r="D18" s="436" t="s">
        <v>1754</v>
      </c>
      <c r="E18" s="438">
        <v>45171</v>
      </c>
      <c r="F18" s="436">
        <v>0</v>
      </c>
      <c r="G18" s="436">
        <v>8001.71</v>
      </c>
      <c r="H18" s="436">
        <v>2537.8200000000002</v>
      </c>
      <c r="I18" s="436">
        <f t="shared" si="0"/>
        <v>5463.8899999999994</v>
      </c>
      <c r="J18" s="280"/>
      <c r="K18" s="89"/>
    </row>
    <row r="19" spans="1:11" ht="30">
      <c r="A19" s="435">
        <v>10</v>
      </c>
      <c r="B19" s="435" t="s">
        <v>1750</v>
      </c>
      <c r="C19" s="436" t="s">
        <v>1765</v>
      </c>
      <c r="D19" s="436" t="s">
        <v>1755</v>
      </c>
      <c r="E19" s="438">
        <v>45171</v>
      </c>
      <c r="F19" s="436">
        <v>0</v>
      </c>
      <c r="G19" s="436">
        <v>0</v>
      </c>
      <c r="H19" s="436">
        <v>0</v>
      </c>
      <c r="I19" s="436">
        <f t="shared" si="0"/>
        <v>0</v>
      </c>
      <c r="J19" s="280"/>
      <c r="K19" s="89"/>
    </row>
    <row r="20" spans="1:11">
      <c r="A20" s="89"/>
      <c r="B20" s="148" t="s">
        <v>93</v>
      </c>
      <c r="C20" s="89"/>
      <c r="D20" s="89"/>
      <c r="E20" s="89"/>
      <c r="F20" s="92"/>
      <c r="G20" s="89"/>
      <c r="H20" s="89"/>
      <c r="I20" s="89"/>
      <c r="J20" s="89"/>
    </row>
    <row r="21" spans="1:11">
      <c r="A21" s="89"/>
      <c r="B21" s="89"/>
      <c r="C21" s="89"/>
      <c r="D21" s="89"/>
      <c r="E21" s="89"/>
      <c r="F21" s="114"/>
      <c r="G21" s="114"/>
      <c r="H21" s="114"/>
      <c r="I21" s="114"/>
      <c r="J21" s="114"/>
    </row>
    <row r="22" spans="1:11" ht="0.75" customHeight="1">
      <c r="A22" s="89"/>
      <c r="B22" s="89"/>
      <c r="C22" s="176"/>
      <c r="D22" s="89"/>
      <c r="E22" s="89"/>
      <c r="F22" s="176"/>
      <c r="G22" s="281"/>
      <c r="H22" s="281"/>
      <c r="I22" s="114"/>
      <c r="J22" s="114"/>
    </row>
    <row r="23" spans="1:11" ht="14.25" customHeight="1">
      <c r="A23" s="114"/>
      <c r="B23" s="89"/>
      <c r="C23" s="149" t="s">
        <v>248</v>
      </c>
      <c r="D23" s="149"/>
      <c r="E23" s="89"/>
      <c r="F23" s="89" t="s">
        <v>253</v>
      </c>
      <c r="G23" s="114"/>
      <c r="H23" s="114"/>
      <c r="I23" s="114"/>
      <c r="J23" s="114"/>
    </row>
    <row r="24" spans="1:11">
      <c r="A24" s="114"/>
      <c r="B24" s="89"/>
      <c r="C24" s="109" t="s">
        <v>123</v>
      </c>
      <c r="D24" s="89"/>
      <c r="E24" s="89"/>
      <c r="F24" s="89" t="s">
        <v>249</v>
      </c>
      <c r="G24" s="114"/>
      <c r="H24" s="114"/>
      <c r="I24" s="114"/>
      <c r="J24" s="114"/>
    </row>
    <row r="25" spans="1:11" s="220" customFormat="1" ht="0.75" customHeight="1">
      <c r="A25" s="114"/>
      <c r="B25" s="114"/>
      <c r="C25" s="114"/>
      <c r="D25" s="114"/>
      <c r="E25" s="114"/>
      <c r="F25" s="114"/>
      <c r="G25" s="114"/>
      <c r="H25" s="114"/>
      <c r="I25" s="114"/>
      <c r="J25" s="114"/>
    </row>
    <row r="26" spans="1:11" s="220" customFormat="1" ht="12.75"/>
    <row r="27" spans="1:11" s="220" customFormat="1" ht="12.75"/>
    <row r="28" spans="1:11" s="220" customFormat="1" ht="12.75"/>
    <row r="29" spans="1:11" s="220" customFormat="1" ht="12.75"/>
  </sheetData>
  <mergeCells count="3">
    <mergeCell ref="I1:J1"/>
    <mergeCell ref="I2:J2"/>
    <mergeCell ref="A1:D1"/>
  </mergeCells>
  <printOptions gridLines="1"/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80" zoomScaleNormal="100" zoomScaleSheetLayoutView="80" workbookViewId="0">
      <selection activeCell="E12" sqref="E12"/>
    </sheetView>
  </sheetViews>
  <sheetFormatPr defaultColWidth="9.140625" defaultRowHeight="15"/>
  <cols>
    <col min="1" max="1" width="12" style="125" customWidth="1"/>
    <col min="2" max="2" width="13.28515625" style="125" customWidth="1"/>
    <col min="3" max="3" width="21.42578125" style="125" customWidth="1"/>
    <col min="4" max="4" width="17.85546875" style="125" customWidth="1"/>
    <col min="5" max="5" width="12.7109375" style="125" customWidth="1"/>
    <col min="6" max="6" width="36.85546875" style="125" customWidth="1"/>
    <col min="7" max="7" width="22.28515625" style="125" customWidth="1"/>
    <col min="8" max="8" width="0.5703125" style="125" customWidth="1"/>
    <col min="9" max="16384" width="9.140625" style="125"/>
  </cols>
  <sheetData>
    <row r="1" spans="1:8">
      <c r="A1" s="63" t="s">
        <v>498</v>
      </c>
      <c r="B1" s="63"/>
      <c r="C1" s="63"/>
      <c r="D1" s="63"/>
      <c r="E1" s="63"/>
      <c r="F1" s="63"/>
      <c r="G1" s="87" t="s">
        <v>94</v>
      </c>
      <c r="H1" s="123"/>
    </row>
    <row r="2" spans="1:8">
      <c r="A2" s="64" t="s">
        <v>124</v>
      </c>
      <c r="B2" s="64"/>
      <c r="C2" s="64"/>
      <c r="D2" s="64"/>
      <c r="E2" s="64"/>
      <c r="F2" s="64"/>
      <c r="G2" s="124" t="str">
        <f>'ფორმა N1'!M2</f>
        <v>01.01-31.12.2023</v>
      </c>
      <c r="H2" s="123"/>
    </row>
    <row r="3" spans="1:8">
      <c r="A3" s="64"/>
      <c r="B3" s="64"/>
      <c r="C3" s="64"/>
      <c r="D3" s="64"/>
      <c r="E3" s="64"/>
      <c r="F3" s="64"/>
      <c r="G3" s="87"/>
      <c r="H3" s="123"/>
    </row>
    <row r="4" spans="1:8">
      <c r="A4" s="64" t="str">
        <f>'[2]ფორმა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89"/>
    </row>
    <row r="5" spans="1:8">
      <c r="A5" s="142" t="str">
        <f>'ფორმა N1'!D4</f>
        <v>მპგ ქართული ოცნება დემოკრატიული საქართველო</v>
      </c>
      <c r="B5" s="142"/>
      <c r="C5" s="142"/>
      <c r="D5" s="142"/>
      <c r="E5" s="142"/>
      <c r="F5" s="142"/>
      <c r="G5" s="142"/>
      <c r="H5" s="89"/>
    </row>
    <row r="6" spans="1:8">
      <c r="A6" s="64"/>
      <c r="B6" s="64"/>
      <c r="C6" s="64"/>
      <c r="D6" s="64"/>
      <c r="E6" s="64"/>
      <c r="F6" s="64"/>
      <c r="G6" s="64"/>
      <c r="H6" s="89"/>
    </row>
    <row r="7" spans="1:8">
      <c r="A7" s="64"/>
      <c r="B7" s="64"/>
      <c r="C7" s="64"/>
      <c r="D7" s="64"/>
      <c r="E7" s="64"/>
      <c r="F7" s="64"/>
      <c r="G7" s="64"/>
      <c r="H7" s="89"/>
    </row>
    <row r="8" spans="1:8" ht="45.75" customHeight="1">
      <c r="A8" s="230" t="s">
        <v>288</v>
      </c>
      <c r="B8" s="230" t="s">
        <v>125</v>
      </c>
      <c r="C8" s="233" t="s">
        <v>329</v>
      </c>
      <c r="D8" s="233" t="s">
        <v>330</v>
      </c>
      <c r="E8" s="233" t="s">
        <v>255</v>
      </c>
      <c r="F8" s="230" t="s">
        <v>295</v>
      </c>
      <c r="G8" s="233" t="s">
        <v>289</v>
      </c>
      <c r="H8" s="89"/>
    </row>
    <row r="9" spans="1:8">
      <c r="A9" s="263" t="s">
        <v>290</v>
      </c>
      <c r="B9" s="234"/>
      <c r="C9" s="264"/>
      <c r="D9" s="265"/>
      <c r="E9" s="265"/>
      <c r="F9" s="265"/>
      <c r="G9" s="266"/>
      <c r="H9" s="89"/>
    </row>
    <row r="10" spans="1:8" ht="15.75">
      <c r="A10" s="234">
        <v>1</v>
      </c>
      <c r="B10" s="255"/>
      <c r="C10" s="236"/>
      <c r="D10" s="235"/>
      <c r="E10" s="235"/>
      <c r="F10" s="235"/>
      <c r="G10" s="267" t="str">
        <f>IF(ISBLANK(B10),"",G9+C10-D10)</f>
        <v/>
      </c>
      <c r="H10" s="89"/>
    </row>
    <row r="11" spans="1:8" ht="15.75">
      <c r="A11" s="234">
        <v>2</v>
      </c>
      <c r="B11" s="255"/>
      <c r="C11" s="236"/>
      <c r="D11" s="235"/>
      <c r="E11" s="235"/>
      <c r="F11" s="235"/>
      <c r="G11" s="267" t="str">
        <f t="shared" ref="G11:G14" si="0">IF(ISBLANK(B11),"",G10+C11-D11)</f>
        <v/>
      </c>
      <c r="H11" s="89"/>
    </row>
    <row r="12" spans="1:8" ht="15.75">
      <c r="A12" s="234">
        <v>3</v>
      </c>
      <c r="B12" s="255"/>
      <c r="C12" s="236"/>
      <c r="D12" s="235"/>
      <c r="E12" s="235"/>
      <c r="F12" s="235"/>
      <c r="G12" s="267" t="str">
        <f t="shared" si="0"/>
        <v/>
      </c>
      <c r="H12" s="89"/>
    </row>
    <row r="13" spans="1:8" ht="15.75">
      <c r="A13" s="234">
        <v>4</v>
      </c>
      <c r="B13" s="255"/>
      <c r="C13" s="236"/>
      <c r="D13" s="235"/>
      <c r="E13" s="235"/>
      <c r="F13" s="235"/>
      <c r="G13" s="267" t="str">
        <f t="shared" si="0"/>
        <v/>
      </c>
      <c r="H13" s="89"/>
    </row>
    <row r="14" spans="1:8" ht="15.75">
      <c r="A14" s="234">
        <v>5</v>
      </c>
      <c r="B14" s="255"/>
      <c r="C14" s="236"/>
      <c r="D14" s="235"/>
      <c r="E14" s="235"/>
      <c r="F14" s="235"/>
      <c r="G14" s="267" t="str">
        <f t="shared" si="0"/>
        <v/>
      </c>
      <c r="H14" s="89"/>
    </row>
    <row r="15" spans="1:8" ht="15.75">
      <c r="A15" s="234" t="s">
        <v>258</v>
      </c>
      <c r="B15" s="255"/>
      <c r="C15" s="238"/>
      <c r="D15" s="237"/>
      <c r="E15" s="237"/>
      <c r="F15" s="237"/>
      <c r="G15" s="267" t="str">
        <f>IF(ISBLANK(B15),"",#REF!+C15-D15)</f>
        <v/>
      </c>
      <c r="H15" s="89"/>
    </row>
    <row r="16" spans="1:8">
      <c r="A16" s="268" t="s">
        <v>291</v>
      </c>
      <c r="B16" s="269"/>
      <c r="C16" s="270"/>
      <c r="D16" s="271"/>
      <c r="E16" s="271"/>
      <c r="F16" s="272"/>
      <c r="G16" s="273" t="str">
        <f>G15</f>
        <v/>
      </c>
      <c r="H16" s="89"/>
    </row>
    <row r="20" spans="1:10">
      <c r="B20" s="127" t="s">
        <v>93</v>
      </c>
      <c r="F20" s="128"/>
    </row>
    <row r="21" spans="1:10">
      <c r="F21" s="147"/>
      <c r="G21" s="147"/>
      <c r="H21" s="147"/>
      <c r="I21" s="147"/>
      <c r="J21" s="147"/>
    </row>
    <row r="22" spans="1:10">
      <c r="C22" s="129"/>
      <c r="F22" s="129"/>
      <c r="G22" s="147"/>
      <c r="H22" s="147"/>
      <c r="I22" s="147"/>
      <c r="J22" s="147"/>
    </row>
    <row r="23" spans="1:10">
      <c r="A23" s="147"/>
      <c r="C23" s="130" t="s">
        <v>248</v>
      </c>
      <c r="F23" s="125" t="s">
        <v>253</v>
      </c>
      <c r="G23" s="147"/>
      <c r="H23" s="147"/>
      <c r="I23" s="147"/>
      <c r="J23" s="147"/>
    </row>
    <row r="24" spans="1:10">
      <c r="A24" s="147"/>
      <c r="C24" s="131" t="s">
        <v>123</v>
      </c>
      <c r="F24" s="125" t="s">
        <v>249</v>
      </c>
      <c r="G24" s="147"/>
      <c r="H24" s="147"/>
      <c r="I24" s="147"/>
      <c r="J24" s="147"/>
    </row>
    <row r="25" spans="1:10" s="147" customFormat="1">
      <c r="B25" s="125"/>
    </row>
    <row r="26" spans="1:10" s="147" customFormat="1" ht="12.75"/>
    <row r="27" spans="1:10" s="147" customFormat="1" ht="12.75"/>
    <row r="28" spans="1:10" s="147" customFormat="1" ht="12.75"/>
    <row r="29" spans="1:10" s="147" customFormat="1" ht="12.75"/>
  </sheetData>
  <dataValidations count="1">
    <dataValidation allowBlank="1" showInputMessage="1" showErrorMessage="1" prompt="თვე/დღე/წელი" sqref="B10:B15"/>
  </dataValidations>
  <printOptions gridLines="1"/>
  <pageMargins left="0.7" right="0.7" top="0.75" bottom="0.75" header="0.3" footer="0.3"/>
  <pageSetup scale="6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M26" sqref="M26"/>
    </sheetView>
  </sheetViews>
  <sheetFormatPr defaultColWidth="9.140625" defaultRowHeight="15"/>
  <cols>
    <col min="1" max="1" width="53.5703125" style="254" customWidth="1"/>
    <col min="2" max="2" width="10.7109375" style="254" customWidth="1"/>
    <col min="3" max="3" width="12.42578125" style="254" customWidth="1"/>
    <col min="4" max="4" width="10.42578125" style="254" customWidth="1"/>
    <col min="5" max="5" width="13.140625" style="254" customWidth="1"/>
    <col min="6" max="6" width="10.42578125" style="254" customWidth="1"/>
    <col min="7" max="8" width="10.5703125" style="254" customWidth="1"/>
    <col min="9" max="9" width="9.85546875" style="254" customWidth="1"/>
    <col min="10" max="10" width="12.7109375" style="254" customWidth="1"/>
    <col min="11" max="11" width="0.7109375" style="254" customWidth="1"/>
    <col min="12" max="16384" width="9.140625" style="254"/>
  </cols>
  <sheetData>
    <row r="1" spans="1:12" s="252" customFormat="1">
      <c r="A1" s="109" t="s">
        <v>497</v>
      </c>
      <c r="B1" s="114"/>
      <c r="C1" s="114"/>
      <c r="D1" s="114"/>
      <c r="E1" s="114"/>
      <c r="F1" s="65"/>
      <c r="G1" s="65"/>
      <c r="H1" s="65"/>
      <c r="I1" s="471" t="s">
        <v>94</v>
      </c>
      <c r="J1" s="471"/>
      <c r="K1" s="242"/>
    </row>
    <row r="2" spans="1:12" s="252" customFormat="1">
      <c r="A2" s="89" t="s">
        <v>124</v>
      </c>
      <c r="B2" s="114"/>
      <c r="C2" s="114"/>
      <c r="D2" s="114"/>
      <c r="E2" s="114"/>
      <c r="F2" s="111"/>
      <c r="G2" s="65"/>
      <c r="H2" s="65"/>
      <c r="I2" s="469" t="str">
        <f>'ფორმა N1'!M2</f>
        <v>01.01-31.12.2023</v>
      </c>
      <c r="J2" s="470"/>
      <c r="K2" s="242"/>
    </row>
    <row r="3" spans="1:12" s="252" customFormat="1">
      <c r="A3" s="114"/>
      <c r="B3" s="114"/>
      <c r="C3" s="114"/>
      <c r="D3" s="114"/>
      <c r="E3" s="114"/>
      <c r="F3" s="111"/>
      <c r="G3" s="65"/>
      <c r="H3" s="65"/>
      <c r="I3" s="112"/>
      <c r="J3" s="86"/>
      <c r="K3" s="242"/>
    </row>
    <row r="4" spans="1:12" s="2" customFormat="1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64"/>
      <c r="I4" s="104"/>
      <c r="J4" s="64"/>
      <c r="K4" s="89"/>
      <c r="L4" s="252"/>
    </row>
    <row r="5" spans="1:12" s="2" customFormat="1">
      <c r="A5" s="99" t="str">
        <f>'ფორმა N1'!D4</f>
        <v>მპგ ქართული ოცნება დემოკრატიული საქართველო</v>
      </c>
      <c r="B5" s="1"/>
      <c r="C5" s="1"/>
      <c r="D5" s="1"/>
      <c r="E5" s="1"/>
      <c r="F5" s="1"/>
      <c r="G5" s="1"/>
      <c r="H5" s="1"/>
      <c r="I5" s="106"/>
      <c r="J5" s="1"/>
      <c r="K5" s="89"/>
    </row>
    <row r="6" spans="1:12" s="252" customFormat="1" ht="13.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242"/>
    </row>
    <row r="7" spans="1:12" ht="45">
      <c r="A7" s="257"/>
      <c r="B7" s="508" t="s">
        <v>204</v>
      </c>
      <c r="C7" s="508"/>
      <c r="D7" s="508" t="s">
        <v>272</v>
      </c>
      <c r="E7" s="508"/>
      <c r="F7" s="508" t="s">
        <v>273</v>
      </c>
      <c r="G7" s="508"/>
      <c r="H7" s="258" t="s">
        <v>259</v>
      </c>
      <c r="I7" s="508" t="s">
        <v>207</v>
      </c>
      <c r="J7" s="508"/>
      <c r="K7" s="253"/>
    </row>
    <row r="8" spans="1:12">
      <c r="A8" s="245" t="s">
        <v>99</v>
      </c>
      <c r="B8" s="259" t="s">
        <v>206</v>
      </c>
      <c r="C8" s="244" t="s">
        <v>205</v>
      </c>
      <c r="D8" s="259" t="s">
        <v>206</v>
      </c>
      <c r="E8" s="244" t="s">
        <v>205</v>
      </c>
      <c r="F8" s="259" t="s">
        <v>206</v>
      </c>
      <c r="G8" s="244" t="s">
        <v>205</v>
      </c>
      <c r="H8" s="244" t="s">
        <v>205</v>
      </c>
      <c r="I8" s="259" t="s">
        <v>206</v>
      </c>
      <c r="J8" s="244" t="s">
        <v>205</v>
      </c>
      <c r="K8" s="253"/>
    </row>
    <row r="9" spans="1:12">
      <c r="A9" s="260" t="s">
        <v>100</v>
      </c>
      <c r="B9" s="68">
        <f>SUM(B10,B14,B17)</f>
        <v>7350</v>
      </c>
      <c r="C9" s="68">
        <f>SUM(C10,C14,C17)</f>
        <v>917469.2</v>
      </c>
      <c r="D9" s="68">
        <f t="shared" ref="D9:J9" si="0">SUM(D10,D14,D17)</f>
        <v>0</v>
      </c>
      <c r="E9" s="68">
        <f>SUM(E10,E14,E17)</f>
        <v>0</v>
      </c>
      <c r="F9" s="68">
        <f t="shared" si="0"/>
        <v>0</v>
      </c>
      <c r="G9" s="68">
        <f>SUM(G10,G14,G17)</f>
        <v>0</v>
      </c>
      <c r="H9" s="68">
        <f>SUM(H10,H14,H17)</f>
        <v>103806.36</v>
      </c>
      <c r="I9" s="68">
        <f>SUM(I10,I14,I17)</f>
        <v>7350</v>
      </c>
      <c r="J9" s="68">
        <f t="shared" si="0"/>
        <v>813662.84000000008</v>
      </c>
      <c r="K9" s="253"/>
    </row>
    <row r="10" spans="1:12">
      <c r="A10" s="261" t="s">
        <v>101</v>
      </c>
      <c r="B10" s="257">
        <f>SUM(B11:B13)</f>
        <v>0</v>
      </c>
      <c r="C10" s="257">
        <f>SUM(C11:C13)</f>
        <v>0</v>
      </c>
      <c r="D10" s="257">
        <f t="shared" ref="D10:J10" si="1">SUM(D11:D13)</f>
        <v>0</v>
      </c>
      <c r="E10" s="257">
        <f>SUM(E11:E13)</f>
        <v>0</v>
      </c>
      <c r="F10" s="257">
        <f t="shared" si="1"/>
        <v>0</v>
      </c>
      <c r="G10" s="257">
        <f>SUM(G11:G13)</f>
        <v>0</v>
      </c>
      <c r="H10" s="257">
        <f>SUM(H11:H13)</f>
        <v>0</v>
      </c>
      <c r="I10" s="257">
        <f>SUM(I11:I13)</f>
        <v>0</v>
      </c>
      <c r="J10" s="257">
        <f t="shared" si="1"/>
        <v>0</v>
      </c>
      <c r="K10" s="253"/>
    </row>
    <row r="11" spans="1:12">
      <c r="A11" s="261" t="s">
        <v>102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53"/>
    </row>
    <row r="12" spans="1:12">
      <c r="A12" s="261" t="s">
        <v>103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53"/>
    </row>
    <row r="13" spans="1:12">
      <c r="A13" s="261" t="s">
        <v>104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53"/>
    </row>
    <row r="14" spans="1:12">
      <c r="A14" s="261" t="s">
        <v>105</v>
      </c>
      <c r="B14" s="257">
        <f>SUM(B15:B16)</f>
        <v>7348</v>
      </c>
      <c r="C14" s="439">
        <f>SUM(C15:C16)</f>
        <v>894894.2</v>
      </c>
      <c r="D14" s="439">
        <f t="shared" ref="D14:J14" si="2">SUM(D15:D16)</f>
        <v>0</v>
      </c>
      <c r="E14" s="439">
        <f>SUM(E15:E16)</f>
        <v>0</v>
      </c>
      <c r="F14" s="439">
        <f t="shared" si="2"/>
        <v>0</v>
      </c>
      <c r="G14" s="439">
        <f>SUM(G15:G16)</f>
        <v>0</v>
      </c>
      <c r="H14" s="439">
        <f>SUM(H15:H16)</f>
        <v>103806.36</v>
      </c>
      <c r="I14" s="439">
        <f>SUM(I15:I16)</f>
        <v>7348</v>
      </c>
      <c r="J14" s="439">
        <f t="shared" si="2"/>
        <v>791087.84000000008</v>
      </c>
      <c r="K14" s="253"/>
    </row>
    <row r="15" spans="1:12">
      <c r="A15" s="261" t="s">
        <v>106</v>
      </c>
      <c r="B15" s="247">
        <v>11</v>
      </c>
      <c r="C15" s="247">
        <v>172958.2</v>
      </c>
      <c r="D15" s="247"/>
      <c r="E15" s="247"/>
      <c r="F15" s="247"/>
      <c r="G15" s="247"/>
      <c r="H15" s="247">
        <v>13435.42</v>
      </c>
      <c r="I15" s="247">
        <f>B15+D15-F15</f>
        <v>11</v>
      </c>
      <c r="J15" s="247">
        <f>C15+E15-G15-H15</f>
        <v>159522.78</v>
      </c>
      <c r="K15" s="253"/>
    </row>
    <row r="16" spans="1:12">
      <c r="A16" s="261" t="s">
        <v>107</v>
      </c>
      <c r="B16" s="247">
        <v>7337</v>
      </c>
      <c r="C16" s="247">
        <v>721936</v>
      </c>
      <c r="D16" s="247"/>
      <c r="E16" s="247"/>
      <c r="F16" s="247"/>
      <c r="G16" s="247"/>
      <c r="H16" s="247">
        <v>90370.94</v>
      </c>
      <c r="I16" s="247">
        <f>B16+D16-F16</f>
        <v>7337</v>
      </c>
      <c r="J16" s="247">
        <f>C16+E16-G16-H16</f>
        <v>631565.06000000006</v>
      </c>
      <c r="K16" s="253"/>
    </row>
    <row r="17" spans="1:11">
      <c r="A17" s="261" t="s">
        <v>108</v>
      </c>
      <c r="B17" s="257">
        <f>SUM(B18:B19,B22,B23)</f>
        <v>2</v>
      </c>
      <c r="C17" s="257">
        <f>SUM(C18:C19,C22,C23)</f>
        <v>22575</v>
      </c>
      <c r="D17" s="257">
        <f t="shared" ref="D17:J17" si="3">SUM(D18:D19,D22,D23)</f>
        <v>0</v>
      </c>
      <c r="E17" s="257">
        <f>SUM(E18:E19,E22,E23)</f>
        <v>0</v>
      </c>
      <c r="F17" s="257">
        <f t="shared" si="3"/>
        <v>0</v>
      </c>
      <c r="G17" s="257">
        <f>SUM(G18:G19,G22,G23)</f>
        <v>0</v>
      </c>
      <c r="H17" s="257">
        <f>SUM(H18:H19,H22,H23)</f>
        <v>0</v>
      </c>
      <c r="I17" s="257">
        <f>SUM(I18:I19,I22,I23)</f>
        <v>2</v>
      </c>
      <c r="J17" s="257">
        <f t="shared" si="3"/>
        <v>22575</v>
      </c>
      <c r="K17" s="253"/>
    </row>
    <row r="18" spans="1:11">
      <c r="A18" s="261" t="s">
        <v>109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53"/>
    </row>
    <row r="19" spans="1:11">
      <c r="A19" s="261" t="s">
        <v>110</v>
      </c>
      <c r="B19" s="257">
        <f>SUM(B20:B21)</f>
        <v>2</v>
      </c>
      <c r="C19" s="257">
        <f>SUM(C20:C21)</f>
        <v>22575</v>
      </c>
      <c r="D19" s="257">
        <f t="shared" ref="D19:J19" si="4">SUM(D20:D21)</f>
        <v>0</v>
      </c>
      <c r="E19" s="257">
        <f>SUM(E20:E21)</f>
        <v>0</v>
      </c>
      <c r="F19" s="257">
        <f t="shared" si="4"/>
        <v>0</v>
      </c>
      <c r="G19" s="257">
        <f>SUM(G20:G21)</f>
        <v>0</v>
      </c>
      <c r="H19" s="257">
        <f>SUM(H20:H21)</f>
        <v>0</v>
      </c>
      <c r="I19" s="257">
        <f>SUM(I20:I21)</f>
        <v>2</v>
      </c>
      <c r="J19" s="257">
        <f t="shared" si="4"/>
        <v>22575</v>
      </c>
      <c r="K19" s="253"/>
    </row>
    <row r="20" spans="1:11">
      <c r="A20" s="261" t="s">
        <v>111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53"/>
    </row>
    <row r="21" spans="1:11">
      <c r="A21" s="261" t="s">
        <v>112</v>
      </c>
      <c r="B21" s="247">
        <v>2</v>
      </c>
      <c r="C21" s="247">
        <v>22575</v>
      </c>
      <c r="D21" s="247"/>
      <c r="E21" s="247"/>
      <c r="F21" s="247"/>
      <c r="G21" s="247"/>
      <c r="H21" s="247"/>
      <c r="I21" s="247">
        <f>B21+D21-F21</f>
        <v>2</v>
      </c>
      <c r="J21" s="247">
        <f>C21+E21-G21-H21</f>
        <v>22575</v>
      </c>
      <c r="K21" s="253"/>
    </row>
    <row r="22" spans="1:11">
      <c r="A22" s="261" t="s">
        <v>113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53"/>
    </row>
    <row r="23" spans="1:11">
      <c r="A23" s="261" t="s">
        <v>114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53"/>
    </row>
    <row r="24" spans="1:11">
      <c r="A24" s="260" t="s">
        <v>115</v>
      </c>
      <c r="B24" s="68">
        <f>SUM(B25:B31)</f>
        <v>6820</v>
      </c>
      <c r="C24" s="68">
        <f t="shared" ref="C24:J24" si="5">SUM(C25:C31)</f>
        <v>18127</v>
      </c>
      <c r="D24" s="68">
        <f t="shared" si="5"/>
        <v>1450</v>
      </c>
      <c r="E24" s="68">
        <f t="shared" si="5"/>
        <v>6499</v>
      </c>
      <c r="F24" s="68">
        <f t="shared" si="5"/>
        <v>6370</v>
      </c>
      <c r="G24" s="68">
        <f t="shared" si="5"/>
        <v>19575</v>
      </c>
      <c r="H24" s="68">
        <f t="shared" si="5"/>
        <v>0</v>
      </c>
      <c r="I24" s="68">
        <f t="shared" si="5"/>
        <v>1900</v>
      </c>
      <c r="J24" s="68">
        <f t="shared" si="5"/>
        <v>5051</v>
      </c>
      <c r="K24" s="253"/>
    </row>
    <row r="25" spans="1:11">
      <c r="A25" s="261" t="s">
        <v>512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53"/>
    </row>
    <row r="26" spans="1:11">
      <c r="A26" s="261" t="s">
        <v>239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53"/>
    </row>
    <row r="27" spans="1:11">
      <c r="A27" s="261" t="s">
        <v>240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53"/>
    </row>
    <row r="28" spans="1:11">
      <c r="A28" s="261" t="s">
        <v>241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53"/>
    </row>
    <row r="29" spans="1:11">
      <c r="A29" s="261" t="s">
        <v>242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53"/>
    </row>
    <row r="30" spans="1:11">
      <c r="A30" s="261" t="s">
        <v>243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53"/>
    </row>
    <row r="31" spans="1:11">
      <c r="A31" s="261" t="s">
        <v>244</v>
      </c>
      <c r="B31" s="247">
        <v>6820</v>
      </c>
      <c r="C31" s="247">
        <v>18127</v>
      </c>
      <c r="D31" s="247">
        <v>1450</v>
      </c>
      <c r="E31" s="247">
        <v>6499</v>
      </c>
      <c r="F31" s="247">
        <f>1420+2350+900+800+900</f>
        <v>6370</v>
      </c>
      <c r="G31" s="247">
        <f>3774+8891+2392+2126+2392</f>
        <v>19575</v>
      </c>
      <c r="H31" s="247"/>
      <c r="I31" s="247">
        <f>B31+D31-F31</f>
        <v>1900</v>
      </c>
      <c r="J31" s="247">
        <f>C31+E31-G31-H31</f>
        <v>5051</v>
      </c>
      <c r="K31" s="253"/>
    </row>
    <row r="32" spans="1:11">
      <c r="A32" s="260" t="s">
        <v>116</v>
      </c>
      <c r="B32" s="68">
        <f>SUM(B33:B35)</f>
        <v>0</v>
      </c>
      <c r="C32" s="68">
        <f>SUM(C33:C35)</f>
        <v>0</v>
      </c>
      <c r="D32" s="68">
        <f t="shared" ref="D32:J32" si="6">SUM(D33:D35)</f>
        <v>0</v>
      </c>
      <c r="E32" s="68">
        <f>SUM(E33:E35)</f>
        <v>0</v>
      </c>
      <c r="F32" s="68">
        <f t="shared" si="6"/>
        <v>0</v>
      </c>
      <c r="G32" s="68">
        <f>SUM(G33:G35)</f>
        <v>0</v>
      </c>
      <c r="H32" s="68">
        <f>SUM(H33:H35)</f>
        <v>0</v>
      </c>
      <c r="I32" s="68">
        <f>SUM(I33:I35)</f>
        <v>0</v>
      </c>
      <c r="J32" s="68">
        <f t="shared" si="6"/>
        <v>0</v>
      </c>
      <c r="K32" s="253"/>
    </row>
    <row r="33" spans="1:11">
      <c r="A33" s="261" t="s">
        <v>245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53"/>
    </row>
    <row r="34" spans="1:11">
      <c r="A34" s="261" t="s">
        <v>246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53"/>
    </row>
    <row r="35" spans="1:11">
      <c r="A35" s="261" t="s">
        <v>247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53"/>
    </row>
    <row r="36" spans="1:11">
      <c r="A36" s="260" t="s">
        <v>117</v>
      </c>
      <c r="B36" s="68">
        <f t="shared" ref="B36:J36" si="7">SUM(B37:B39,B42)</f>
        <v>0</v>
      </c>
      <c r="C36" s="68">
        <f t="shared" si="7"/>
        <v>0</v>
      </c>
      <c r="D36" s="68">
        <f t="shared" si="7"/>
        <v>0</v>
      </c>
      <c r="E36" s="68">
        <f t="shared" si="7"/>
        <v>0</v>
      </c>
      <c r="F36" s="68">
        <f t="shared" si="7"/>
        <v>0</v>
      </c>
      <c r="G36" s="68">
        <f t="shared" si="7"/>
        <v>0</v>
      </c>
      <c r="H36" s="68">
        <f t="shared" si="7"/>
        <v>0</v>
      </c>
      <c r="I36" s="68">
        <f t="shared" si="7"/>
        <v>0</v>
      </c>
      <c r="J36" s="68">
        <f t="shared" si="7"/>
        <v>0</v>
      </c>
      <c r="K36" s="253"/>
    </row>
    <row r="37" spans="1:11">
      <c r="A37" s="261" t="s">
        <v>118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53"/>
    </row>
    <row r="38" spans="1:11">
      <c r="A38" s="261" t="s">
        <v>119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53"/>
    </row>
    <row r="39" spans="1:11">
      <c r="A39" s="261" t="s">
        <v>120</v>
      </c>
      <c r="B39" s="257">
        <f t="shared" ref="B39:J39" si="8">SUM(B40:B41)</f>
        <v>0</v>
      </c>
      <c r="C39" s="257">
        <f t="shared" si="8"/>
        <v>0</v>
      </c>
      <c r="D39" s="257">
        <f t="shared" si="8"/>
        <v>0</v>
      </c>
      <c r="E39" s="257">
        <f t="shared" si="8"/>
        <v>0</v>
      </c>
      <c r="F39" s="257">
        <f t="shared" si="8"/>
        <v>0</v>
      </c>
      <c r="G39" s="257">
        <f t="shared" si="8"/>
        <v>0</v>
      </c>
      <c r="H39" s="257">
        <f t="shared" si="8"/>
        <v>0</v>
      </c>
      <c r="I39" s="257">
        <f t="shared" si="8"/>
        <v>0</v>
      </c>
      <c r="J39" s="257">
        <f t="shared" si="8"/>
        <v>0</v>
      </c>
      <c r="K39" s="253"/>
    </row>
    <row r="40" spans="1:11" ht="30">
      <c r="A40" s="261" t="s">
        <v>373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53"/>
    </row>
    <row r="41" spans="1:11">
      <c r="A41" s="261" t="s">
        <v>121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53"/>
    </row>
    <row r="42" spans="1:11">
      <c r="A42" s="261" t="s">
        <v>122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53"/>
    </row>
    <row r="43" spans="1:11">
      <c r="A43" s="262"/>
      <c r="B43" s="262"/>
      <c r="C43" s="262"/>
      <c r="D43" s="262"/>
      <c r="E43" s="262"/>
      <c r="F43" s="262"/>
      <c r="G43" s="262"/>
      <c r="H43" s="262"/>
      <c r="I43" s="262"/>
      <c r="J43" s="262"/>
    </row>
    <row r="44" spans="1:11" s="252" customFormat="1" ht="12.75"/>
    <row r="45" spans="1:11" s="252" customFormat="1">
      <c r="A45" s="254"/>
    </row>
    <row r="46" spans="1:11" s="2" customFormat="1">
      <c r="A46" s="61" t="s">
        <v>93</v>
      </c>
      <c r="D46" s="5"/>
    </row>
    <row r="47" spans="1:11" s="2" customFormat="1">
      <c r="D47" s="220"/>
      <c r="E47" s="220"/>
      <c r="F47" s="220"/>
      <c r="G47" s="220"/>
      <c r="I47" s="220"/>
    </row>
    <row r="48" spans="1:11" s="2" customFormat="1">
      <c r="B48" s="60"/>
      <c r="C48" s="60"/>
      <c r="F48" s="60"/>
      <c r="G48" s="256"/>
      <c r="H48" s="60"/>
      <c r="I48" s="220"/>
      <c r="J48" s="220"/>
    </row>
    <row r="49" spans="1:10" s="2" customFormat="1">
      <c r="B49" s="59" t="s">
        <v>248</v>
      </c>
      <c r="F49" s="2" t="s">
        <v>253</v>
      </c>
      <c r="G49" s="220"/>
      <c r="I49" s="220"/>
      <c r="J49" s="220"/>
    </row>
    <row r="50" spans="1:10" s="2" customFormat="1">
      <c r="B50" s="56" t="s">
        <v>123</v>
      </c>
      <c r="F50" s="2" t="s">
        <v>249</v>
      </c>
      <c r="G50" s="220"/>
      <c r="I50" s="220"/>
      <c r="J50" s="220"/>
    </row>
    <row r="51" spans="1:10" s="220" customFormat="1">
      <c r="A51" s="2"/>
      <c r="B51" s="254"/>
      <c r="H51" s="254"/>
    </row>
    <row r="52" spans="1:10" s="2" customFormat="1">
      <c r="A52" s="11"/>
      <c r="B52" s="11"/>
      <c r="C52" s="11"/>
    </row>
    <row r="53" spans="1:10">
      <c r="A53" s="262"/>
      <c r="B53" s="262"/>
      <c r="C53" s="262"/>
      <c r="D53" s="262"/>
      <c r="E53" s="262"/>
      <c r="F53" s="262"/>
      <c r="G53" s="262"/>
      <c r="H53" s="262"/>
      <c r="I53" s="262"/>
      <c r="J53" s="262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45"/>
  <sheetViews>
    <sheetView showGridLines="0" view="pageBreakPreview" zoomScale="80" zoomScaleNormal="100" zoomScaleSheetLayoutView="80" workbookViewId="0">
      <selection activeCell="F1" sqref="F1"/>
    </sheetView>
  </sheetViews>
  <sheetFormatPr defaultColWidth="9.140625"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16384" width="9.140625" style="2"/>
  </cols>
  <sheetData>
    <row r="1" spans="1:5">
      <c r="A1" s="63" t="s">
        <v>479</v>
      </c>
      <c r="B1" s="64"/>
      <c r="C1" s="471" t="s">
        <v>94</v>
      </c>
      <c r="D1" s="471"/>
      <c r="E1" s="92"/>
    </row>
    <row r="2" spans="1:5">
      <c r="A2" s="64" t="s">
        <v>124</v>
      </c>
      <c r="B2" s="64"/>
      <c r="C2" s="469" t="str">
        <f>'ფორმა N1'!M2</f>
        <v>01.01-31.12.2023</v>
      </c>
      <c r="D2" s="470"/>
      <c r="E2" s="92"/>
    </row>
    <row r="3" spans="1:5">
      <c r="A3" s="63"/>
      <c r="B3" s="64"/>
      <c r="C3" s="86"/>
      <c r="D3" s="86"/>
      <c r="E3" s="92"/>
    </row>
    <row r="4" spans="1:5">
      <c r="A4" s="64" t="s">
        <v>254</v>
      </c>
      <c r="B4" s="87"/>
      <c r="C4" s="88"/>
      <c r="D4" s="64"/>
      <c r="E4" s="92"/>
    </row>
    <row r="5" spans="1:5">
      <c r="A5" s="99" t="str">
        <f>'ფორმა N1'!D4</f>
        <v>მპგ ქართული ოცნება დემოკრატიული საქართველო</v>
      </c>
      <c r="E5" s="92"/>
    </row>
    <row r="6" spans="1:5">
      <c r="A6" s="89"/>
      <c r="B6" s="89"/>
      <c r="C6" s="89"/>
      <c r="D6" s="89"/>
      <c r="E6" s="92"/>
    </row>
    <row r="7" spans="1:5">
      <c r="A7" s="64"/>
      <c r="B7" s="64"/>
      <c r="C7" s="64"/>
      <c r="D7" s="64"/>
      <c r="E7" s="92"/>
    </row>
    <row r="8" spans="1:5" s="6" customFormat="1" ht="39" customHeight="1">
      <c r="A8" s="90" t="s">
        <v>64</v>
      </c>
      <c r="B8" s="66" t="s">
        <v>230</v>
      </c>
      <c r="C8" s="66" t="s">
        <v>66</v>
      </c>
      <c r="D8" s="66" t="s">
        <v>67</v>
      </c>
      <c r="E8" s="92"/>
    </row>
    <row r="9" spans="1:5" s="7" customFormat="1" ht="16.5" customHeight="1">
      <c r="A9" s="150">
        <v>1</v>
      </c>
      <c r="B9" s="150" t="s">
        <v>65</v>
      </c>
      <c r="C9" s="396">
        <f>SUM(C10,C26)</f>
        <v>12679816.26</v>
      </c>
      <c r="D9" s="396">
        <f>SUM(D10,D26)</f>
        <v>12668934.710000001</v>
      </c>
      <c r="E9" s="92"/>
    </row>
    <row r="10" spans="1:5" s="7" customFormat="1" ht="16.5" customHeight="1">
      <c r="A10" s="73">
        <v>1.1000000000000001</v>
      </c>
      <c r="B10" s="73" t="s">
        <v>69</v>
      </c>
      <c r="C10" s="396">
        <f>SUM(C11,C12,C16,C19,C24,C25)</f>
        <v>12669073.51</v>
      </c>
      <c r="D10" s="396">
        <f>SUM(D11,D12,D16,D19,D24,D25)</f>
        <v>12668934.710000001</v>
      </c>
      <c r="E10" s="92"/>
    </row>
    <row r="11" spans="1:5" s="9" customFormat="1" ht="16.5" customHeight="1">
      <c r="A11" s="74" t="s">
        <v>30</v>
      </c>
      <c r="B11" s="74" t="s">
        <v>68</v>
      </c>
      <c r="C11" s="8"/>
      <c r="D11" s="8"/>
      <c r="E11" s="92"/>
    </row>
    <row r="12" spans="1:5" s="10" customFormat="1" ht="16.5" customHeight="1">
      <c r="A12" s="74" t="s">
        <v>31</v>
      </c>
      <c r="B12" s="74" t="s">
        <v>283</v>
      </c>
      <c r="C12" s="91">
        <f>SUM(C13:C15)</f>
        <v>9239000</v>
      </c>
      <c r="D12" s="91">
        <f>SUM(D13:D15)</f>
        <v>9239000</v>
      </c>
      <c r="E12" s="92"/>
    </row>
    <row r="13" spans="1:5" s="3" customFormat="1" ht="16.5" customHeight="1">
      <c r="A13" s="83" t="s">
        <v>70</v>
      </c>
      <c r="B13" s="83" t="s">
        <v>286</v>
      </c>
      <c r="C13" s="8">
        <f>D13</f>
        <v>9239000</v>
      </c>
      <c r="D13" s="8">
        <v>9239000</v>
      </c>
      <c r="E13" s="92"/>
    </row>
    <row r="14" spans="1:5" s="3" customFormat="1" ht="16.5" customHeight="1">
      <c r="A14" s="83" t="s">
        <v>408</v>
      </c>
      <c r="B14" s="83" t="s">
        <v>407</v>
      </c>
      <c r="C14" s="8"/>
      <c r="D14" s="8"/>
      <c r="E14" s="92"/>
    </row>
    <row r="15" spans="1:5" s="3" customFormat="1" ht="16.5" customHeight="1">
      <c r="A15" s="83" t="s">
        <v>409</v>
      </c>
      <c r="B15" s="83" t="s">
        <v>83</v>
      </c>
      <c r="C15" s="8"/>
      <c r="D15" s="8"/>
      <c r="E15" s="92"/>
    </row>
    <row r="16" spans="1:5" s="3" customFormat="1" ht="16.5" customHeight="1">
      <c r="A16" s="74" t="s">
        <v>71</v>
      </c>
      <c r="B16" s="74" t="s">
        <v>72</v>
      </c>
      <c r="C16" s="91">
        <f>SUM(C17:C18)</f>
        <v>3426680</v>
      </c>
      <c r="D16" s="91">
        <f>SUM(D17:D18)</f>
        <v>3426680</v>
      </c>
      <c r="E16" s="92"/>
    </row>
    <row r="17" spans="1:5" s="3" customFormat="1" ht="16.5" customHeight="1">
      <c r="A17" s="83" t="s">
        <v>73</v>
      </c>
      <c r="B17" s="83" t="s">
        <v>75</v>
      </c>
      <c r="C17" s="8">
        <f>D17</f>
        <v>3426680</v>
      </c>
      <c r="D17" s="8">
        <v>3426680</v>
      </c>
      <c r="E17" s="92"/>
    </row>
    <row r="18" spans="1:5" s="3" customFormat="1" ht="32.25" customHeight="1">
      <c r="A18" s="83" t="s">
        <v>74</v>
      </c>
      <c r="B18" s="83" t="s">
        <v>449</v>
      </c>
      <c r="C18" s="8"/>
      <c r="D18" s="8"/>
      <c r="E18" s="92"/>
    </row>
    <row r="19" spans="1:5" s="3" customFormat="1" ht="16.5" customHeight="1">
      <c r="A19" s="74" t="s">
        <v>76</v>
      </c>
      <c r="B19" s="74" t="s">
        <v>363</v>
      </c>
      <c r="C19" s="91">
        <f>SUM(C20:C23)</f>
        <v>0</v>
      </c>
      <c r="D19" s="91">
        <f>SUM(D20:D23)</f>
        <v>0</v>
      </c>
      <c r="E19" s="92"/>
    </row>
    <row r="20" spans="1:5" s="3" customFormat="1" ht="16.5" customHeight="1">
      <c r="A20" s="83" t="s">
        <v>77</v>
      </c>
      <c r="B20" s="83" t="s">
        <v>505</v>
      </c>
      <c r="C20" s="8"/>
      <c r="D20" s="8"/>
      <c r="E20" s="92"/>
    </row>
    <row r="21" spans="1:5" s="3" customFormat="1" ht="30">
      <c r="A21" s="83" t="s">
        <v>78</v>
      </c>
      <c r="B21" s="83" t="s">
        <v>415</v>
      </c>
      <c r="C21" s="8"/>
      <c r="D21" s="8"/>
      <c r="E21" s="92"/>
    </row>
    <row r="22" spans="1:5" s="3" customFormat="1">
      <c r="A22" s="83" t="s">
        <v>79</v>
      </c>
      <c r="B22" s="83" t="s">
        <v>434</v>
      </c>
      <c r="C22" s="8"/>
      <c r="D22" s="8"/>
      <c r="E22" s="92"/>
    </row>
    <row r="23" spans="1:5" s="3" customFormat="1">
      <c r="A23" s="83" t="s">
        <v>80</v>
      </c>
      <c r="B23" s="83" t="s">
        <v>480</v>
      </c>
      <c r="C23" s="8"/>
      <c r="D23" s="8"/>
      <c r="E23" s="92"/>
    </row>
    <row r="24" spans="1:5" s="3" customFormat="1" ht="16.5" customHeight="1">
      <c r="A24" s="74" t="s">
        <v>81</v>
      </c>
      <c r="B24" s="74" t="s">
        <v>377</v>
      </c>
      <c r="C24" s="169"/>
      <c r="D24" s="8"/>
      <c r="E24" s="92"/>
    </row>
    <row r="25" spans="1:5" s="3" customFormat="1">
      <c r="A25" s="74" t="s">
        <v>232</v>
      </c>
      <c r="B25" s="74" t="s">
        <v>383</v>
      </c>
      <c r="C25" s="397">
        <v>3393.51</v>
      </c>
      <c r="D25" s="397">
        <v>3254.71</v>
      </c>
      <c r="E25" s="92"/>
    </row>
    <row r="26" spans="1:5" ht="16.5" customHeight="1">
      <c r="A26" s="73">
        <v>1.2</v>
      </c>
      <c r="B26" s="73" t="s">
        <v>82</v>
      </c>
      <c r="C26" s="71">
        <f>SUM(C27,C35)</f>
        <v>10742.75</v>
      </c>
      <c r="D26" s="71">
        <f>SUM(D27,D35)</f>
        <v>0</v>
      </c>
      <c r="E26" s="92"/>
    </row>
    <row r="27" spans="1:5" ht="16.5" customHeight="1">
      <c r="A27" s="74" t="s">
        <v>32</v>
      </c>
      <c r="B27" s="74" t="s">
        <v>286</v>
      </c>
      <c r="C27" s="91">
        <f>SUM(C28:C30)</f>
        <v>10000</v>
      </c>
      <c r="D27" s="91">
        <f>SUM(D28:D30)</f>
        <v>0</v>
      </c>
      <c r="E27" s="92"/>
    </row>
    <row r="28" spans="1:5">
      <c r="A28" s="157" t="s">
        <v>84</v>
      </c>
      <c r="B28" s="157" t="s">
        <v>284</v>
      </c>
      <c r="C28" s="8">
        <v>10000</v>
      </c>
      <c r="D28" s="8"/>
      <c r="E28" s="92"/>
    </row>
    <row r="29" spans="1:5">
      <c r="A29" s="157" t="s">
        <v>85</v>
      </c>
      <c r="B29" s="157" t="s">
        <v>287</v>
      </c>
      <c r="C29" s="8"/>
      <c r="D29" s="8"/>
      <c r="E29" s="92"/>
    </row>
    <row r="30" spans="1:5">
      <c r="A30" s="157" t="s">
        <v>384</v>
      </c>
      <c r="B30" s="157" t="s">
        <v>285</v>
      </c>
      <c r="C30" s="8"/>
      <c r="D30" s="8"/>
      <c r="E30" s="92"/>
    </row>
    <row r="31" spans="1:5">
      <c r="A31" s="74" t="s">
        <v>33</v>
      </c>
      <c r="B31" s="74" t="s">
        <v>407</v>
      </c>
      <c r="C31" s="91">
        <f>SUM(C32:C34)</f>
        <v>0</v>
      </c>
      <c r="D31" s="91">
        <f>SUM(D32:D34)</f>
        <v>0</v>
      </c>
      <c r="E31" s="92"/>
    </row>
    <row r="32" spans="1:5">
      <c r="A32" s="157" t="s">
        <v>12</v>
      </c>
      <c r="B32" s="157" t="s">
        <v>410</v>
      </c>
      <c r="C32" s="8"/>
      <c r="D32" s="8"/>
      <c r="E32" s="92"/>
    </row>
    <row r="33" spans="1:5">
      <c r="A33" s="157" t="s">
        <v>13</v>
      </c>
      <c r="B33" s="157" t="s">
        <v>411</v>
      </c>
      <c r="C33" s="8"/>
      <c r="D33" s="8"/>
      <c r="E33" s="92"/>
    </row>
    <row r="34" spans="1:5">
      <c r="A34" s="157" t="s">
        <v>261</v>
      </c>
      <c r="B34" s="157" t="s">
        <v>412</v>
      </c>
      <c r="C34" s="8"/>
      <c r="D34" s="8"/>
      <c r="E34" s="92"/>
    </row>
    <row r="35" spans="1:5" ht="31.5" customHeight="1">
      <c r="A35" s="74" t="s">
        <v>34</v>
      </c>
      <c r="B35" s="167" t="s">
        <v>440</v>
      </c>
      <c r="C35" s="8">
        <v>742.75</v>
      </c>
      <c r="D35" s="8"/>
      <c r="E35" s="92"/>
    </row>
    <row r="37" spans="1:5">
      <c r="A37" s="1"/>
    </row>
    <row r="40" spans="1:5">
      <c r="A40" s="59" t="s">
        <v>93</v>
      </c>
    </row>
    <row r="41" spans="1:5">
      <c r="E41" s="220"/>
    </row>
    <row r="42" spans="1:5">
      <c r="E42" s="220"/>
    </row>
    <row r="43" spans="1:5">
      <c r="A43" s="220"/>
      <c r="B43" s="59" t="s">
        <v>251</v>
      </c>
      <c r="E43" s="220"/>
    </row>
    <row r="44" spans="1:5">
      <c r="A44" s="220"/>
      <c r="B44" s="2" t="s">
        <v>250</v>
      </c>
      <c r="E44" s="220"/>
    </row>
    <row r="45" spans="1:5" s="220" customFormat="1" ht="12.75">
      <c r="B45" s="56" t="s">
        <v>123</v>
      </c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187"/>
  <sheetViews>
    <sheetView showGridLines="0" view="pageBreakPreview" topLeftCell="A159" zoomScale="80" zoomScaleNormal="100" zoomScaleSheetLayoutView="80" workbookViewId="0">
      <selection activeCell="G179" sqref="G179"/>
    </sheetView>
  </sheetViews>
  <sheetFormatPr defaultColWidth="9.140625" defaultRowHeight="15"/>
  <cols>
    <col min="1" max="1" width="4.7109375" style="22" customWidth="1"/>
    <col min="2" max="2" width="24.28515625" style="22" customWidth="1"/>
    <col min="3" max="3" width="25.28515625" style="22" customWidth="1"/>
    <col min="4" max="4" width="20" style="22" customWidth="1"/>
    <col min="5" max="5" width="14.140625" style="21" customWidth="1"/>
    <col min="6" max="6" width="23.7109375" style="21" customWidth="1"/>
    <col min="7" max="7" width="19" style="21" customWidth="1"/>
    <col min="8" max="8" width="28" style="21" customWidth="1"/>
    <col min="9" max="9" width="1" style="21" customWidth="1"/>
    <col min="10" max="10" width="9.85546875" style="21" customWidth="1"/>
    <col min="11" max="11" width="12.7109375" style="21" customWidth="1"/>
    <col min="12" max="16384" width="9.140625" style="22"/>
  </cols>
  <sheetData>
    <row r="1" spans="1:12" s="21" customFormat="1">
      <c r="A1" s="512" t="s">
        <v>475</v>
      </c>
      <c r="B1" s="512"/>
      <c r="C1" s="512"/>
      <c r="D1" s="512"/>
      <c r="E1" s="110"/>
      <c r="F1" s="110"/>
      <c r="G1" s="115"/>
      <c r="H1" s="86" t="s">
        <v>182</v>
      </c>
      <c r="I1" s="115"/>
      <c r="J1" s="57"/>
      <c r="K1" s="57"/>
      <c r="L1" s="57"/>
    </row>
    <row r="2" spans="1:12" s="21" customFormat="1">
      <c r="A2" s="89" t="s">
        <v>124</v>
      </c>
      <c r="B2" s="110"/>
      <c r="C2" s="110"/>
      <c r="D2" s="110">
        <v>10</v>
      </c>
      <c r="E2" s="110"/>
      <c r="F2" s="110"/>
      <c r="G2" s="115"/>
      <c r="H2" s="116" t="str">
        <f>'ფორმა N1'!M2</f>
        <v>01.01-31.12.2023</v>
      </c>
      <c r="I2" s="115"/>
      <c r="J2" s="57"/>
      <c r="K2" s="57"/>
      <c r="L2" s="57"/>
    </row>
    <row r="3" spans="1:12" s="21" customFormat="1">
      <c r="A3" s="110"/>
      <c r="B3" s="110"/>
      <c r="C3" s="110"/>
      <c r="D3" s="110"/>
      <c r="E3" s="110"/>
      <c r="F3" s="110"/>
      <c r="G3" s="115"/>
      <c r="H3" s="112"/>
      <c r="I3" s="115"/>
      <c r="J3" s="57"/>
      <c r="K3" s="57"/>
      <c r="L3" s="57"/>
    </row>
    <row r="4" spans="1:12" s="2" customFormat="1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110"/>
      <c r="F4" s="110"/>
      <c r="G4" s="110"/>
      <c r="H4" s="110"/>
      <c r="I4" s="115"/>
      <c r="J4" s="21"/>
      <c r="K4" s="21"/>
      <c r="L4" s="21"/>
    </row>
    <row r="5" spans="1:12" s="2" customFormat="1">
      <c r="A5" s="99" t="str">
        <f>'ფორმა N1'!D4</f>
        <v>მპგ ქართული ოცნება დემოკრატიული საქართველო</v>
      </c>
      <c r="B5" s="1"/>
      <c r="C5" s="1"/>
      <c r="D5" s="1"/>
      <c r="E5"/>
      <c r="F5"/>
      <c r="G5"/>
      <c r="H5"/>
      <c r="I5" s="115"/>
      <c r="J5" s="21"/>
      <c r="K5" s="21"/>
    </row>
    <row r="6" spans="1:12" s="21" customFormat="1" ht="13.5">
      <c r="A6" s="113"/>
      <c r="B6" s="114"/>
      <c r="C6" s="114"/>
      <c r="D6" s="114"/>
      <c r="E6" s="110"/>
      <c r="F6" s="110"/>
      <c r="G6" s="110"/>
      <c r="H6" s="110"/>
      <c r="I6" s="115"/>
    </row>
    <row r="7" spans="1:12" ht="30">
      <c r="A7" s="107" t="s">
        <v>64</v>
      </c>
      <c r="B7" s="107" t="s">
        <v>339</v>
      </c>
      <c r="C7" s="108" t="s">
        <v>340</v>
      </c>
      <c r="D7" s="108" t="s">
        <v>216</v>
      </c>
      <c r="E7" s="108" t="s">
        <v>221</v>
      </c>
      <c r="F7" s="108" t="s">
        <v>222</v>
      </c>
      <c r="G7" s="108" t="s">
        <v>223</v>
      </c>
      <c r="H7" s="108" t="s">
        <v>224</v>
      </c>
      <c r="I7" s="115"/>
    </row>
    <row r="8" spans="1:12">
      <c r="A8" s="107">
        <v>1</v>
      </c>
      <c r="B8" s="107">
        <v>2</v>
      </c>
      <c r="C8" s="108">
        <v>3</v>
      </c>
      <c r="D8" s="107">
        <v>4</v>
      </c>
      <c r="E8" s="108">
        <v>5</v>
      </c>
      <c r="F8" s="107">
        <v>6</v>
      </c>
      <c r="G8" s="108">
        <v>7</v>
      </c>
      <c r="H8" s="108">
        <v>8</v>
      </c>
      <c r="I8" s="115"/>
    </row>
    <row r="9" spans="1:12" ht="30">
      <c r="A9" s="444">
        <v>1</v>
      </c>
      <c r="B9" s="445" t="s">
        <v>1785</v>
      </c>
      <c r="C9" s="445" t="s">
        <v>1786</v>
      </c>
      <c r="D9" s="445" t="s">
        <v>1787</v>
      </c>
      <c r="E9" s="445">
        <v>1420</v>
      </c>
      <c r="F9" s="445">
        <v>22913.69</v>
      </c>
      <c r="G9" s="445" t="s">
        <v>1788</v>
      </c>
      <c r="H9" s="445" t="s">
        <v>1789</v>
      </c>
      <c r="I9" s="115"/>
    </row>
    <row r="10" spans="1:12">
      <c r="A10" s="509">
        <v>2</v>
      </c>
      <c r="B10" s="509" t="s">
        <v>1785</v>
      </c>
      <c r="C10" s="509" t="s">
        <v>1790</v>
      </c>
      <c r="D10" s="509" t="s">
        <v>1791</v>
      </c>
      <c r="E10" s="509">
        <v>97.48</v>
      </c>
      <c r="F10" s="445">
        <v>4571.9800000000005</v>
      </c>
      <c r="G10" s="445" t="s">
        <v>1788</v>
      </c>
      <c r="H10" s="445" t="s">
        <v>1792</v>
      </c>
      <c r="I10" s="115"/>
    </row>
    <row r="11" spans="1:12">
      <c r="A11" s="510"/>
      <c r="B11" s="510"/>
      <c r="C11" s="510"/>
      <c r="D11" s="510"/>
      <c r="E11" s="510"/>
      <c r="F11" s="445">
        <v>1075.76</v>
      </c>
      <c r="G11" s="445" t="s">
        <v>1788</v>
      </c>
      <c r="H11" s="445" t="s">
        <v>1793</v>
      </c>
      <c r="I11" s="115"/>
    </row>
    <row r="12" spans="1:12" ht="30">
      <c r="A12" s="444">
        <v>3</v>
      </c>
      <c r="B12" s="445" t="s">
        <v>1785</v>
      </c>
      <c r="C12" s="445" t="s">
        <v>1794</v>
      </c>
      <c r="D12" s="445" t="s">
        <v>1795</v>
      </c>
      <c r="E12" s="445">
        <v>192.2</v>
      </c>
      <c r="F12" s="445">
        <v>5378.8</v>
      </c>
      <c r="G12" s="445" t="s">
        <v>1796</v>
      </c>
      <c r="H12" s="445" t="s">
        <v>1797</v>
      </c>
      <c r="I12" s="115"/>
    </row>
    <row r="13" spans="1:12" ht="30">
      <c r="A13" s="444">
        <v>4</v>
      </c>
      <c r="B13" s="445" t="s">
        <v>1785</v>
      </c>
      <c r="C13" s="445" t="s">
        <v>1794</v>
      </c>
      <c r="D13" s="445" t="s">
        <v>1795</v>
      </c>
      <c r="E13" s="445">
        <v>192.2</v>
      </c>
      <c r="F13" s="445">
        <v>5700</v>
      </c>
      <c r="G13" s="445" t="s">
        <v>1798</v>
      </c>
      <c r="H13" s="445" t="s">
        <v>1797</v>
      </c>
      <c r="I13" s="115"/>
    </row>
    <row r="14" spans="1:12" ht="30">
      <c r="A14" s="444">
        <v>5</v>
      </c>
      <c r="B14" s="445" t="s">
        <v>1785</v>
      </c>
      <c r="C14" s="445" t="s">
        <v>1799</v>
      </c>
      <c r="D14" s="445" t="s">
        <v>1800</v>
      </c>
      <c r="E14" s="445">
        <v>317.10000000000002</v>
      </c>
      <c r="F14" s="445">
        <v>5701.53</v>
      </c>
      <c r="G14" s="445" t="s">
        <v>1788</v>
      </c>
      <c r="H14" s="445" t="s">
        <v>1801</v>
      </c>
      <c r="I14" s="115"/>
    </row>
    <row r="15" spans="1:12" ht="60">
      <c r="A15" s="444">
        <v>6</v>
      </c>
      <c r="B15" s="445" t="s">
        <v>1785</v>
      </c>
      <c r="C15" s="445" t="s">
        <v>1802</v>
      </c>
      <c r="D15" s="445" t="s">
        <v>1803</v>
      </c>
      <c r="E15" s="445">
        <v>183.25</v>
      </c>
      <c r="F15" s="445">
        <v>2689.4</v>
      </c>
      <c r="G15" s="445" t="s">
        <v>1788</v>
      </c>
      <c r="H15" s="445" t="s">
        <v>1804</v>
      </c>
      <c r="I15" s="115"/>
    </row>
    <row r="16" spans="1:12" ht="30">
      <c r="A16" s="444">
        <v>7</v>
      </c>
      <c r="B16" s="445" t="s">
        <v>1785</v>
      </c>
      <c r="C16" s="445" t="s">
        <v>1805</v>
      </c>
      <c r="D16" s="445" t="s">
        <v>1806</v>
      </c>
      <c r="E16" s="445">
        <v>179</v>
      </c>
      <c r="F16" s="445">
        <v>3227.28</v>
      </c>
      <c r="G16" s="445" t="s">
        <v>1807</v>
      </c>
      <c r="H16" s="445" t="s">
        <v>1808</v>
      </c>
      <c r="I16" s="115"/>
    </row>
    <row r="17" spans="1:9" ht="30">
      <c r="A17" s="444">
        <v>8</v>
      </c>
      <c r="B17" s="445" t="s">
        <v>1785</v>
      </c>
      <c r="C17" s="445" t="s">
        <v>1805</v>
      </c>
      <c r="D17" s="445" t="s">
        <v>1806</v>
      </c>
      <c r="E17" s="445">
        <v>179</v>
      </c>
      <c r="F17" s="445">
        <v>5378.8</v>
      </c>
      <c r="G17" s="445" t="s">
        <v>1807</v>
      </c>
      <c r="H17" s="445" t="s">
        <v>1808</v>
      </c>
      <c r="I17" s="115"/>
    </row>
    <row r="18" spans="1:9" ht="30">
      <c r="A18" s="444">
        <v>9</v>
      </c>
      <c r="B18" s="445" t="s">
        <v>1785</v>
      </c>
      <c r="C18" s="445" t="s">
        <v>1809</v>
      </c>
      <c r="D18" s="445" t="s">
        <v>1810</v>
      </c>
      <c r="E18" s="445">
        <v>141.6</v>
      </c>
      <c r="F18" s="445">
        <v>3227.28</v>
      </c>
      <c r="G18" s="445" t="s">
        <v>1788</v>
      </c>
      <c r="H18" s="445" t="s">
        <v>1811</v>
      </c>
      <c r="I18" s="115"/>
    </row>
    <row r="19" spans="1:9" ht="30">
      <c r="A19" s="444">
        <v>10</v>
      </c>
      <c r="B19" s="445" t="s">
        <v>1785</v>
      </c>
      <c r="C19" s="445" t="s">
        <v>1812</v>
      </c>
      <c r="D19" s="445" t="s">
        <v>1813</v>
      </c>
      <c r="E19" s="445">
        <v>205.03</v>
      </c>
      <c r="F19" s="445">
        <v>4034.1</v>
      </c>
      <c r="G19" s="445" t="s">
        <v>1788</v>
      </c>
      <c r="H19" s="445" t="s">
        <v>1814</v>
      </c>
      <c r="I19" s="115"/>
    </row>
    <row r="20" spans="1:9" ht="30">
      <c r="A20" s="444">
        <v>11</v>
      </c>
      <c r="B20" s="445" t="s">
        <v>1785</v>
      </c>
      <c r="C20" s="445" t="s">
        <v>1815</v>
      </c>
      <c r="D20" s="445" t="s">
        <v>1816</v>
      </c>
      <c r="E20" s="445">
        <v>119.21</v>
      </c>
      <c r="F20" s="445">
        <v>4202.1899999999996</v>
      </c>
      <c r="G20" s="445" t="s">
        <v>1788</v>
      </c>
      <c r="H20" s="445" t="s">
        <v>1817</v>
      </c>
      <c r="I20" s="115"/>
    </row>
    <row r="21" spans="1:9" ht="30">
      <c r="A21" s="444">
        <v>12</v>
      </c>
      <c r="B21" s="445" t="s">
        <v>1785</v>
      </c>
      <c r="C21" s="445" t="s">
        <v>1818</v>
      </c>
      <c r="D21" s="445" t="s">
        <v>1819</v>
      </c>
      <c r="E21" s="445">
        <v>126.77</v>
      </c>
      <c r="F21" s="445">
        <v>2151.52</v>
      </c>
      <c r="G21" s="445" t="s">
        <v>1788</v>
      </c>
      <c r="H21" s="445" t="s">
        <v>1820</v>
      </c>
      <c r="I21" s="115"/>
    </row>
    <row r="22" spans="1:9" ht="30">
      <c r="A22" s="444">
        <v>13</v>
      </c>
      <c r="B22" s="445" t="s">
        <v>1785</v>
      </c>
      <c r="C22" s="445" t="s">
        <v>1821</v>
      </c>
      <c r="D22" s="445" t="s">
        <v>1822</v>
      </c>
      <c r="E22" s="445">
        <v>253.3</v>
      </c>
      <c r="F22" s="445">
        <v>6723.5</v>
      </c>
      <c r="G22" s="445" t="s">
        <v>1788</v>
      </c>
      <c r="H22" s="445" t="s">
        <v>1823</v>
      </c>
      <c r="I22" s="115"/>
    </row>
    <row r="23" spans="1:9" ht="30">
      <c r="A23" s="444">
        <v>14</v>
      </c>
      <c r="B23" s="445" t="s">
        <v>1785</v>
      </c>
      <c r="C23" s="445" t="s">
        <v>1824</v>
      </c>
      <c r="D23" s="445" t="s">
        <v>1825</v>
      </c>
      <c r="E23" s="445">
        <v>138.80000000000001</v>
      </c>
      <c r="F23" s="445">
        <v>1000</v>
      </c>
      <c r="G23" s="445" t="s">
        <v>1826</v>
      </c>
      <c r="H23" s="445" t="s">
        <v>1827</v>
      </c>
      <c r="I23" s="115"/>
    </row>
    <row r="24" spans="1:9" ht="30">
      <c r="A24" s="444">
        <v>15</v>
      </c>
      <c r="B24" s="445" t="s">
        <v>1785</v>
      </c>
      <c r="C24" s="445" t="s">
        <v>1828</v>
      </c>
      <c r="D24" s="445" t="s">
        <v>1829</v>
      </c>
      <c r="E24" s="445">
        <v>46.45</v>
      </c>
      <c r="F24" s="445">
        <v>1250</v>
      </c>
      <c r="G24" s="445" t="s">
        <v>1830</v>
      </c>
      <c r="H24" s="445" t="s">
        <v>1831</v>
      </c>
      <c r="I24" s="115"/>
    </row>
    <row r="25" spans="1:9" ht="30">
      <c r="A25" s="444">
        <v>16</v>
      </c>
      <c r="B25" s="445" t="s">
        <v>1785</v>
      </c>
      <c r="C25" s="445" t="s">
        <v>1832</v>
      </c>
      <c r="D25" s="445" t="s">
        <v>1833</v>
      </c>
      <c r="E25" s="445">
        <v>210</v>
      </c>
      <c r="F25" s="445">
        <v>2250</v>
      </c>
      <c r="G25" s="445" t="s">
        <v>1826</v>
      </c>
      <c r="H25" s="445" t="s">
        <v>1834</v>
      </c>
      <c r="I25" s="115"/>
    </row>
    <row r="26" spans="1:9" ht="30">
      <c r="A26" s="444">
        <v>17</v>
      </c>
      <c r="B26" s="445" t="s">
        <v>1785</v>
      </c>
      <c r="C26" s="445" t="s">
        <v>1835</v>
      </c>
      <c r="D26" s="445" t="s">
        <v>1836</v>
      </c>
      <c r="E26" s="445">
        <v>168.2</v>
      </c>
      <c r="F26" s="445">
        <v>1625</v>
      </c>
      <c r="G26" s="445" t="s">
        <v>1788</v>
      </c>
      <c r="H26" s="445" t="s">
        <v>1837</v>
      </c>
      <c r="I26" s="115"/>
    </row>
    <row r="27" spans="1:9" ht="30">
      <c r="A27" s="444">
        <v>18</v>
      </c>
      <c r="B27" s="445" t="s">
        <v>1785</v>
      </c>
      <c r="C27" s="445" t="s">
        <v>1838</v>
      </c>
      <c r="D27" s="445" t="s">
        <v>1839</v>
      </c>
      <c r="E27" s="445">
        <v>223</v>
      </c>
      <c r="F27" s="445">
        <v>1000</v>
      </c>
      <c r="G27" s="445" t="s">
        <v>1788</v>
      </c>
      <c r="H27" s="445" t="s">
        <v>1840</v>
      </c>
      <c r="I27" s="115"/>
    </row>
    <row r="28" spans="1:9" ht="30">
      <c r="A28" s="444">
        <v>19</v>
      </c>
      <c r="B28" s="445" t="s">
        <v>1785</v>
      </c>
      <c r="C28" s="445" t="s">
        <v>1841</v>
      </c>
      <c r="D28" s="445" t="s">
        <v>1842</v>
      </c>
      <c r="E28" s="445">
        <v>123.24</v>
      </c>
      <c r="F28" s="445">
        <v>900</v>
      </c>
      <c r="G28" s="445" t="s">
        <v>1843</v>
      </c>
      <c r="H28" s="445" t="s">
        <v>1844</v>
      </c>
      <c r="I28" s="115"/>
    </row>
    <row r="29" spans="1:9" ht="30">
      <c r="A29" s="444">
        <v>20</v>
      </c>
      <c r="B29" s="445" t="s">
        <v>1785</v>
      </c>
      <c r="C29" s="445" t="s">
        <v>1845</v>
      </c>
      <c r="D29" s="445" t="s">
        <v>1846</v>
      </c>
      <c r="E29" s="445">
        <v>492.55</v>
      </c>
      <c r="F29" s="445">
        <v>500</v>
      </c>
      <c r="G29" s="445" t="s">
        <v>1847</v>
      </c>
      <c r="H29" s="445" t="s">
        <v>1848</v>
      </c>
      <c r="I29" s="115"/>
    </row>
    <row r="30" spans="1:9" ht="30">
      <c r="A30" s="444">
        <v>21</v>
      </c>
      <c r="B30" s="445" t="s">
        <v>1785</v>
      </c>
      <c r="C30" s="445" t="s">
        <v>1849</v>
      </c>
      <c r="D30" s="445" t="s">
        <v>1850</v>
      </c>
      <c r="E30" s="445">
        <v>130.18</v>
      </c>
      <c r="F30" s="445">
        <v>672.35</v>
      </c>
      <c r="G30" s="445" t="s">
        <v>1788</v>
      </c>
      <c r="H30" s="445" t="s">
        <v>1851</v>
      </c>
      <c r="I30" s="115"/>
    </row>
    <row r="31" spans="1:9" ht="30">
      <c r="A31" s="444">
        <v>22</v>
      </c>
      <c r="B31" s="445" t="s">
        <v>1785</v>
      </c>
      <c r="C31" s="445" t="s">
        <v>1852</v>
      </c>
      <c r="D31" s="445" t="s">
        <v>1853</v>
      </c>
      <c r="E31" s="445">
        <v>150</v>
      </c>
      <c r="F31" s="445">
        <v>300</v>
      </c>
      <c r="G31" s="445" t="s">
        <v>1788</v>
      </c>
      <c r="H31" s="445" t="s">
        <v>1854</v>
      </c>
      <c r="I31" s="115"/>
    </row>
    <row r="32" spans="1:9" ht="30">
      <c r="A32" s="444">
        <v>23</v>
      </c>
      <c r="B32" s="445" t="s">
        <v>1785</v>
      </c>
      <c r="C32" s="445" t="s">
        <v>1855</v>
      </c>
      <c r="D32" s="445" t="s">
        <v>1856</v>
      </c>
      <c r="E32" s="445">
        <v>198</v>
      </c>
      <c r="F32" s="445">
        <v>900</v>
      </c>
      <c r="G32" s="445" t="s">
        <v>1788</v>
      </c>
      <c r="H32" s="445" t="s">
        <v>1857</v>
      </c>
      <c r="I32" s="115"/>
    </row>
    <row r="33" spans="1:9" ht="30">
      <c r="A33" s="444">
        <v>24</v>
      </c>
      <c r="B33" s="445" t="s">
        <v>1785</v>
      </c>
      <c r="C33" s="445" t="s">
        <v>1858</v>
      </c>
      <c r="D33" s="445" t="s">
        <v>1859</v>
      </c>
      <c r="E33" s="445">
        <v>140</v>
      </c>
      <c r="F33" s="445">
        <v>1000</v>
      </c>
      <c r="G33" s="445" t="s">
        <v>1788</v>
      </c>
      <c r="H33" s="445" t="s">
        <v>1860</v>
      </c>
      <c r="I33" s="115"/>
    </row>
    <row r="34" spans="1:9" ht="30">
      <c r="A34" s="444">
        <v>25</v>
      </c>
      <c r="B34" s="445" t="s">
        <v>1785</v>
      </c>
      <c r="C34" s="445" t="s">
        <v>1861</v>
      </c>
      <c r="D34" s="445" t="s">
        <v>1862</v>
      </c>
      <c r="E34" s="445">
        <v>139.41</v>
      </c>
      <c r="F34" s="445">
        <v>3750</v>
      </c>
      <c r="G34" s="445" t="s">
        <v>1788</v>
      </c>
      <c r="H34" s="445" t="s">
        <v>1863</v>
      </c>
      <c r="I34" s="115"/>
    </row>
    <row r="35" spans="1:9" ht="30">
      <c r="A35" s="444">
        <v>26</v>
      </c>
      <c r="B35" s="445" t="s">
        <v>1785</v>
      </c>
      <c r="C35" s="445" t="s">
        <v>1864</v>
      </c>
      <c r="D35" s="445" t="s">
        <v>1865</v>
      </c>
      <c r="E35" s="445">
        <v>47</v>
      </c>
      <c r="F35" s="445">
        <v>625</v>
      </c>
      <c r="G35" s="445" t="s">
        <v>1866</v>
      </c>
      <c r="H35" s="445" t="s">
        <v>1867</v>
      </c>
      <c r="I35" s="115"/>
    </row>
    <row r="36" spans="1:9" ht="30">
      <c r="A36" s="509">
        <v>27</v>
      </c>
      <c r="B36" s="509" t="s">
        <v>1785</v>
      </c>
      <c r="C36" s="509" t="s">
        <v>1868</v>
      </c>
      <c r="D36" s="509" t="s">
        <v>1869</v>
      </c>
      <c r="E36" s="509">
        <v>87.1</v>
      </c>
      <c r="F36" s="445">
        <v>400</v>
      </c>
      <c r="G36" s="445" t="s">
        <v>1788</v>
      </c>
      <c r="H36" s="445" t="s">
        <v>1870</v>
      </c>
      <c r="I36" s="115"/>
    </row>
    <row r="37" spans="1:9" ht="30">
      <c r="A37" s="510"/>
      <c r="B37" s="510"/>
      <c r="C37" s="510"/>
      <c r="D37" s="510"/>
      <c r="E37" s="510"/>
      <c r="F37" s="445">
        <v>400</v>
      </c>
      <c r="G37" s="445" t="s">
        <v>1788</v>
      </c>
      <c r="H37" s="445" t="s">
        <v>1871</v>
      </c>
      <c r="I37" s="115"/>
    </row>
    <row r="38" spans="1:9" ht="30">
      <c r="A38" s="444">
        <v>28</v>
      </c>
      <c r="B38" s="445" t="s">
        <v>1785</v>
      </c>
      <c r="C38" s="445" t="s">
        <v>1872</v>
      </c>
      <c r="D38" s="445" t="s">
        <v>1873</v>
      </c>
      <c r="E38" s="445">
        <v>169.7</v>
      </c>
      <c r="F38" s="445">
        <v>700</v>
      </c>
      <c r="G38" s="445" t="s">
        <v>1807</v>
      </c>
      <c r="H38" s="445" t="s">
        <v>1874</v>
      </c>
      <c r="I38" s="115"/>
    </row>
    <row r="39" spans="1:9" ht="30">
      <c r="A39" s="444">
        <v>29</v>
      </c>
      <c r="B39" s="445" t="s">
        <v>1785</v>
      </c>
      <c r="C39" s="445" t="s">
        <v>1872</v>
      </c>
      <c r="D39" s="445" t="s">
        <v>1873</v>
      </c>
      <c r="E39" s="445">
        <v>169.7</v>
      </c>
      <c r="F39" s="445">
        <v>1000</v>
      </c>
      <c r="G39" s="445" t="s">
        <v>1807</v>
      </c>
      <c r="H39" s="445" t="s">
        <v>1874</v>
      </c>
      <c r="I39" s="115"/>
    </row>
    <row r="40" spans="1:9" ht="30">
      <c r="A40" s="444">
        <v>30</v>
      </c>
      <c r="B40" s="445" t="s">
        <v>1785</v>
      </c>
      <c r="C40" s="445" t="s">
        <v>1875</v>
      </c>
      <c r="D40" s="445" t="s">
        <v>1876</v>
      </c>
      <c r="E40" s="445">
        <v>180</v>
      </c>
      <c r="F40" s="445">
        <v>1250</v>
      </c>
      <c r="G40" s="445" t="s">
        <v>1788</v>
      </c>
      <c r="H40" s="445" t="s">
        <v>1877</v>
      </c>
      <c r="I40" s="115"/>
    </row>
    <row r="41" spans="1:9" ht="30">
      <c r="A41" s="444">
        <v>31</v>
      </c>
      <c r="B41" s="445" t="s">
        <v>1785</v>
      </c>
      <c r="C41" s="445" t="s">
        <v>1878</v>
      </c>
      <c r="D41" s="445" t="s">
        <v>1879</v>
      </c>
      <c r="E41" s="445">
        <v>135</v>
      </c>
      <c r="F41" s="445">
        <v>750</v>
      </c>
      <c r="G41" s="445" t="s">
        <v>1788</v>
      </c>
      <c r="H41" s="445" t="s">
        <v>1880</v>
      </c>
      <c r="I41" s="115"/>
    </row>
    <row r="42" spans="1:9" ht="30">
      <c r="A42" s="444">
        <v>32</v>
      </c>
      <c r="B42" s="445" t="s">
        <v>1785</v>
      </c>
      <c r="C42" s="445" t="s">
        <v>1881</v>
      </c>
      <c r="D42" s="445" t="s">
        <v>1882</v>
      </c>
      <c r="E42" s="445">
        <v>247.04</v>
      </c>
      <c r="F42" s="445">
        <v>1300</v>
      </c>
      <c r="G42" s="445" t="s">
        <v>1807</v>
      </c>
      <c r="H42" s="445" t="s">
        <v>1883</v>
      </c>
      <c r="I42" s="115"/>
    </row>
    <row r="43" spans="1:9" ht="30">
      <c r="A43" s="444">
        <v>33</v>
      </c>
      <c r="B43" s="445" t="s">
        <v>1785</v>
      </c>
      <c r="C43" s="445" t="s">
        <v>1881</v>
      </c>
      <c r="D43" s="445" t="s">
        <v>1882</v>
      </c>
      <c r="E43" s="445">
        <v>247.04</v>
      </c>
      <c r="F43" s="445">
        <v>1625</v>
      </c>
      <c r="G43" s="445" t="s">
        <v>1807</v>
      </c>
      <c r="H43" s="445" t="s">
        <v>1883</v>
      </c>
      <c r="I43" s="115"/>
    </row>
    <row r="44" spans="1:9" ht="30">
      <c r="A44" s="444">
        <v>34</v>
      </c>
      <c r="B44" s="445" t="s">
        <v>1785</v>
      </c>
      <c r="C44" s="445" t="s">
        <v>1884</v>
      </c>
      <c r="D44" s="445" t="s">
        <v>1885</v>
      </c>
      <c r="E44" s="445">
        <v>41.25</v>
      </c>
      <c r="F44" s="445">
        <v>1250</v>
      </c>
      <c r="G44" s="445" t="s">
        <v>1830</v>
      </c>
      <c r="H44" s="445" t="s">
        <v>1886</v>
      </c>
      <c r="I44" s="115"/>
    </row>
    <row r="45" spans="1:9" ht="30">
      <c r="A45" s="444">
        <v>35</v>
      </c>
      <c r="B45" s="445" t="s">
        <v>1785</v>
      </c>
      <c r="C45" s="445" t="s">
        <v>1887</v>
      </c>
      <c r="D45" s="445" t="s">
        <v>1888</v>
      </c>
      <c r="E45" s="445">
        <v>73.010000000000005</v>
      </c>
      <c r="F45" s="445">
        <v>1500</v>
      </c>
      <c r="G45" s="445" t="s">
        <v>1889</v>
      </c>
      <c r="H45" s="445" t="s">
        <v>1890</v>
      </c>
      <c r="I45" s="115"/>
    </row>
    <row r="46" spans="1:9" ht="30">
      <c r="A46" s="444">
        <v>36</v>
      </c>
      <c r="B46" s="445" t="s">
        <v>1785</v>
      </c>
      <c r="C46" s="445" t="s">
        <v>1891</v>
      </c>
      <c r="D46" s="445" t="s">
        <v>1892</v>
      </c>
      <c r="E46" s="445">
        <v>150</v>
      </c>
      <c r="F46" s="445">
        <v>2000</v>
      </c>
      <c r="G46" s="445" t="s">
        <v>1788</v>
      </c>
      <c r="H46" s="445" t="s">
        <v>1893</v>
      </c>
      <c r="I46" s="115"/>
    </row>
    <row r="47" spans="1:9" ht="30">
      <c r="A47" s="444">
        <v>37</v>
      </c>
      <c r="B47" s="445" t="s">
        <v>1785</v>
      </c>
      <c r="C47" s="445" t="s">
        <v>1894</v>
      </c>
      <c r="D47" s="445" t="s">
        <v>1895</v>
      </c>
      <c r="E47" s="445">
        <v>160.69999999999999</v>
      </c>
      <c r="F47" s="445">
        <v>1187.5</v>
      </c>
      <c r="G47" s="445" t="s">
        <v>1788</v>
      </c>
      <c r="H47" s="445" t="s">
        <v>1896</v>
      </c>
      <c r="I47" s="115"/>
    </row>
    <row r="48" spans="1:9" ht="30">
      <c r="A48" s="444">
        <v>38</v>
      </c>
      <c r="B48" s="445" t="s">
        <v>1785</v>
      </c>
      <c r="C48" s="445" t="s">
        <v>1897</v>
      </c>
      <c r="D48" s="445" t="s">
        <v>1898</v>
      </c>
      <c r="E48" s="445">
        <v>65</v>
      </c>
      <c r="F48" s="445">
        <v>2500</v>
      </c>
      <c r="G48" s="445" t="s">
        <v>1788</v>
      </c>
      <c r="H48" s="445" t="s">
        <v>1899</v>
      </c>
      <c r="I48" s="115"/>
    </row>
    <row r="49" spans="1:9" ht="30">
      <c r="A49" s="444">
        <v>39</v>
      </c>
      <c r="B49" s="445" t="s">
        <v>1785</v>
      </c>
      <c r="C49" s="445" t="s">
        <v>1900</v>
      </c>
      <c r="D49" s="445" t="s">
        <v>1901</v>
      </c>
      <c r="E49" s="445">
        <v>122.6</v>
      </c>
      <c r="F49" s="445">
        <v>1750</v>
      </c>
      <c r="G49" s="445" t="s">
        <v>1788</v>
      </c>
      <c r="H49" s="445" t="s">
        <v>1902</v>
      </c>
      <c r="I49" s="115"/>
    </row>
    <row r="50" spans="1:9">
      <c r="A50" s="444">
        <v>40</v>
      </c>
      <c r="B50" s="445" t="s">
        <v>1785</v>
      </c>
      <c r="C50" s="445" t="s">
        <v>1903</v>
      </c>
      <c r="D50" s="445" t="s">
        <v>1904</v>
      </c>
      <c r="E50" s="445">
        <v>270</v>
      </c>
      <c r="F50" s="445">
        <v>2000</v>
      </c>
      <c r="G50" s="445" t="s">
        <v>1788</v>
      </c>
      <c r="H50" s="445" t="s">
        <v>1905</v>
      </c>
      <c r="I50" s="115"/>
    </row>
    <row r="51" spans="1:9" ht="30">
      <c r="A51" s="444">
        <v>41</v>
      </c>
      <c r="B51" s="445" t="s">
        <v>1785</v>
      </c>
      <c r="C51" s="445" t="s">
        <v>1906</v>
      </c>
      <c r="D51" s="445" t="s">
        <v>1907</v>
      </c>
      <c r="E51" s="445">
        <v>117.47</v>
      </c>
      <c r="F51" s="445">
        <v>1750</v>
      </c>
      <c r="G51" s="445" t="s">
        <v>1788</v>
      </c>
      <c r="H51" s="445" t="s">
        <v>1908</v>
      </c>
      <c r="I51" s="115"/>
    </row>
    <row r="52" spans="1:9" ht="30">
      <c r="A52" s="444">
        <v>42</v>
      </c>
      <c r="B52" s="445" t="s">
        <v>1785</v>
      </c>
      <c r="C52" s="445" t="s">
        <v>1909</v>
      </c>
      <c r="D52" s="445" t="s">
        <v>1910</v>
      </c>
      <c r="E52" s="445">
        <v>510</v>
      </c>
      <c r="F52" s="445">
        <v>1900</v>
      </c>
      <c r="G52" s="445" t="s">
        <v>1788</v>
      </c>
      <c r="H52" s="445" t="s">
        <v>1911</v>
      </c>
      <c r="I52" s="115"/>
    </row>
    <row r="53" spans="1:9" ht="30">
      <c r="A53" s="444">
        <v>43</v>
      </c>
      <c r="B53" s="445" t="s">
        <v>1785</v>
      </c>
      <c r="C53" s="445" t="s">
        <v>1912</v>
      </c>
      <c r="D53" s="445" t="s">
        <v>1913</v>
      </c>
      <c r="E53" s="445">
        <v>30</v>
      </c>
      <c r="F53" s="445">
        <v>1500</v>
      </c>
      <c r="G53" s="445" t="s">
        <v>1788</v>
      </c>
      <c r="H53" s="445" t="s">
        <v>1914</v>
      </c>
      <c r="I53" s="115"/>
    </row>
    <row r="54" spans="1:9" ht="30">
      <c r="A54" s="444">
        <v>44</v>
      </c>
      <c r="B54" s="445" t="s">
        <v>1785</v>
      </c>
      <c r="C54" s="445" t="s">
        <v>1915</v>
      </c>
      <c r="D54" s="445" t="s">
        <v>1916</v>
      </c>
      <c r="E54" s="445">
        <v>110</v>
      </c>
      <c r="F54" s="445">
        <v>1500</v>
      </c>
      <c r="G54" s="445" t="s">
        <v>1788</v>
      </c>
      <c r="H54" s="445" t="s">
        <v>1917</v>
      </c>
      <c r="I54" s="115"/>
    </row>
    <row r="55" spans="1:9" ht="30">
      <c r="A55" s="444">
        <v>45</v>
      </c>
      <c r="B55" s="445" t="s">
        <v>1785</v>
      </c>
      <c r="C55" s="445" t="s">
        <v>1918</v>
      </c>
      <c r="D55" s="445" t="s">
        <v>1919</v>
      </c>
      <c r="E55" s="445">
        <v>90</v>
      </c>
      <c r="F55" s="445">
        <v>850</v>
      </c>
      <c r="G55" s="445" t="s">
        <v>1788</v>
      </c>
      <c r="H55" s="445" t="s">
        <v>1920</v>
      </c>
      <c r="I55" s="115"/>
    </row>
    <row r="56" spans="1:9" ht="30">
      <c r="A56" s="509">
        <v>46</v>
      </c>
      <c r="B56" s="509" t="s">
        <v>1785</v>
      </c>
      <c r="C56" s="509" t="s">
        <v>1921</v>
      </c>
      <c r="D56" s="509" t="s">
        <v>1922</v>
      </c>
      <c r="E56" s="509">
        <v>55</v>
      </c>
      <c r="F56" s="445">
        <v>375</v>
      </c>
      <c r="G56" s="445" t="s">
        <v>1923</v>
      </c>
      <c r="H56" s="445" t="s">
        <v>1924</v>
      </c>
      <c r="I56" s="115"/>
    </row>
    <row r="57" spans="1:9" ht="30">
      <c r="A57" s="510"/>
      <c r="B57" s="510"/>
      <c r="C57" s="510"/>
      <c r="D57" s="510"/>
      <c r="E57" s="510"/>
      <c r="F57" s="445">
        <v>375</v>
      </c>
      <c r="G57" s="445" t="s">
        <v>1923</v>
      </c>
      <c r="H57" s="445" t="s">
        <v>1925</v>
      </c>
      <c r="I57" s="115"/>
    </row>
    <row r="58" spans="1:9" ht="30">
      <c r="A58" s="444">
        <v>47</v>
      </c>
      <c r="B58" s="445" t="s">
        <v>1785</v>
      </c>
      <c r="C58" s="445" t="s">
        <v>1926</v>
      </c>
      <c r="D58" s="445" t="s">
        <v>1927</v>
      </c>
      <c r="E58" s="445">
        <v>55</v>
      </c>
      <c r="F58" s="445">
        <v>400</v>
      </c>
      <c r="G58" s="445" t="s">
        <v>1788</v>
      </c>
      <c r="H58" s="445" t="s">
        <v>1928</v>
      </c>
      <c r="I58" s="115"/>
    </row>
    <row r="59" spans="1:9" ht="30">
      <c r="A59" s="444">
        <v>48</v>
      </c>
      <c r="B59" s="445" t="s">
        <v>1785</v>
      </c>
      <c r="C59" s="445" t="s">
        <v>1929</v>
      </c>
      <c r="D59" s="445" t="s">
        <v>1930</v>
      </c>
      <c r="E59" s="445">
        <v>91</v>
      </c>
      <c r="F59" s="445">
        <v>1250</v>
      </c>
      <c r="G59" s="445" t="s">
        <v>1788</v>
      </c>
      <c r="H59" s="445" t="s">
        <v>1931</v>
      </c>
      <c r="I59" s="115"/>
    </row>
    <row r="60" spans="1:9" ht="30">
      <c r="A60" s="444">
        <v>49</v>
      </c>
      <c r="B60" s="445" t="s">
        <v>1785</v>
      </c>
      <c r="C60" s="445" t="s">
        <v>1932</v>
      </c>
      <c r="D60" s="445" t="s">
        <v>1933</v>
      </c>
      <c r="E60" s="445">
        <v>72</v>
      </c>
      <c r="F60" s="445">
        <v>1250</v>
      </c>
      <c r="G60" s="445" t="s">
        <v>1788</v>
      </c>
      <c r="H60" s="445" t="s">
        <v>1934</v>
      </c>
      <c r="I60" s="115"/>
    </row>
    <row r="61" spans="1:9" ht="30">
      <c r="A61" s="444">
        <v>50</v>
      </c>
      <c r="B61" s="445" t="s">
        <v>1785</v>
      </c>
      <c r="C61" s="445" t="s">
        <v>1935</v>
      </c>
      <c r="D61" s="445" t="s">
        <v>1936</v>
      </c>
      <c r="E61" s="445">
        <v>264.42</v>
      </c>
      <c r="F61" s="445">
        <v>700</v>
      </c>
      <c r="G61" s="445" t="s">
        <v>1788</v>
      </c>
      <c r="H61" s="445" t="s">
        <v>1937</v>
      </c>
      <c r="I61" s="115"/>
    </row>
    <row r="62" spans="1:9" ht="30">
      <c r="A62" s="444">
        <v>51</v>
      </c>
      <c r="B62" s="445" t="s">
        <v>1785</v>
      </c>
      <c r="C62" s="445" t="s">
        <v>1938</v>
      </c>
      <c r="D62" s="445" t="s">
        <v>1939</v>
      </c>
      <c r="E62" s="445">
        <v>650</v>
      </c>
      <c r="F62" s="445">
        <v>1875</v>
      </c>
      <c r="G62" s="445" t="s">
        <v>1788</v>
      </c>
      <c r="H62" s="445" t="s">
        <v>1940</v>
      </c>
      <c r="I62" s="115"/>
    </row>
    <row r="63" spans="1:9" ht="30">
      <c r="A63" s="444">
        <v>52</v>
      </c>
      <c r="B63" s="445" t="s">
        <v>1785</v>
      </c>
      <c r="C63" s="445" t="s">
        <v>1941</v>
      </c>
      <c r="D63" s="445" t="s">
        <v>1942</v>
      </c>
      <c r="E63" s="445">
        <v>54</v>
      </c>
      <c r="F63" s="445">
        <v>500</v>
      </c>
      <c r="G63" s="445" t="s">
        <v>1788</v>
      </c>
      <c r="H63" s="445" t="s">
        <v>1943</v>
      </c>
      <c r="I63" s="115"/>
    </row>
    <row r="64" spans="1:9" ht="30">
      <c r="A64" s="444">
        <v>53</v>
      </c>
      <c r="B64" s="445" t="s">
        <v>1785</v>
      </c>
      <c r="C64" s="445" t="s">
        <v>1944</v>
      </c>
      <c r="D64" s="445" t="s">
        <v>1945</v>
      </c>
      <c r="E64" s="445">
        <v>100.4</v>
      </c>
      <c r="F64" s="445">
        <v>875</v>
      </c>
      <c r="G64" s="445" t="s">
        <v>1788</v>
      </c>
      <c r="H64" s="445" t="s">
        <v>1946</v>
      </c>
      <c r="I64" s="115"/>
    </row>
    <row r="65" spans="1:9" ht="30">
      <c r="A65" s="444">
        <v>54</v>
      </c>
      <c r="B65" s="445" t="s">
        <v>1785</v>
      </c>
      <c r="C65" s="445" t="s">
        <v>1947</v>
      </c>
      <c r="D65" s="445" t="s">
        <v>1948</v>
      </c>
      <c r="E65" s="445">
        <v>60.8</v>
      </c>
      <c r="F65" s="445">
        <v>625</v>
      </c>
      <c r="G65" s="445" t="s">
        <v>1788</v>
      </c>
      <c r="H65" s="445" t="s">
        <v>1949</v>
      </c>
      <c r="I65" s="115"/>
    </row>
    <row r="66" spans="1:9" ht="30">
      <c r="A66" s="444">
        <v>55</v>
      </c>
      <c r="B66" s="445" t="s">
        <v>1785</v>
      </c>
      <c r="C66" s="445" t="s">
        <v>1950</v>
      </c>
      <c r="D66" s="445" t="s">
        <v>1951</v>
      </c>
      <c r="E66" s="445">
        <v>205.4</v>
      </c>
      <c r="F66" s="445">
        <v>750</v>
      </c>
      <c r="G66" s="445" t="s">
        <v>1788</v>
      </c>
      <c r="H66" s="445" t="s">
        <v>1952</v>
      </c>
      <c r="I66" s="115"/>
    </row>
    <row r="67" spans="1:9" ht="30">
      <c r="A67" s="444">
        <v>56</v>
      </c>
      <c r="B67" s="445" t="s">
        <v>1785</v>
      </c>
      <c r="C67" s="445" t="s">
        <v>1953</v>
      </c>
      <c r="D67" s="445" t="s">
        <v>1954</v>
      </c>
      <c r="E67" s="445">
        <v>136</v>
      </c>
      <c r="F67" s="445">
        <v>1000</v>
      </c>
      <c r="G67" s="445" t="s">
        <v>1788</v>
      </c>
      <c r="H67" s="445" t="s">
        <v>1955</v>
      </c>
      <c r="I67" s="115"/>
    </row>
    <row r="68" spans="1:9" ht="30">
      <c r="A68" s="444">
        <v>57</v>
      </c>
      <c r="B68" s="445" t="s">
        <v>1785</v>
      </c>
      <c r="C68" s="445" t="s">
        <v>1956</v>
      </c>
      <c r="D68" s="445" t="s">
        <v>1957</v>
      </c>
      <c r="E68" s="445">
        <v>184</v>
      </c>
      <c r="F68" s="445">
        <v>2360</v>
      </c>
      <c r="G68" s="445" t="s">
        <v>1788</v>
      </c>
      <c r="H68" s="445" t="s">
        <v>1958</v>
      </c>
      <c r="I68" s="115"/>
    </row>
    <row r="69" spans="1:9" ht="30">
      <c r="A69" s="444">
        <v>58</v>
      </c>
      <c r="B69" s="445" t="s">
        <v>1785</v>
      </c>
      <c r="C69" s="445" t="s">
        <v>1959</v>
      </c>
      <c r="D69" s="445" t="s">
        <v>1960</v>
      </c>
      <c r="E69" s="445">
        <v>70</v>
      </c>
      <c r="F69" s="445">
        <v>700</v>
      </c>
      <c r="G69" s="445" t="s">
        <v>1788</v>
      </c>
      <c r="H69" s="445" t="s">
        <v>1961</v>
      </c>
      <c r="I69" s="115"/>
    </row>
    <row r="70" spans="1:9" ht="30">
      <c r="A70" s="444">
        <v>59</v>
      </c>
      <c r="B70" s="445" t="s">
        <v>1785</v>
      </c>
      <c r="C70" s="445" t="s">
        <v>1962</v>
      </c>
      <c r="D70" s="445" t="s">
        <v>1963</v>
      </c>
      <c r="E70" s="445">
        <v>90</v>
      </c>
      <c r="F70" s="445">
        <v>762.5</v>
      </c>
      <c r="G70" s="445" t="s">
        <v>1788</v>
      </c>
      <c r="H70" s="445" t="s">
        <v>1964</v>
      </c>
      <c r="I70" s="115"/>
    </row>
    <row r="71" spans="1:9" ht="30">
      <c r="A71" s="444">
        <v>60</v>
      </c>
      <c r="B71" s="445" t="s">
        <v>1785</v>
      </c>
      <c r="C71" s="445" t="s">
        <v>1965</v>
      </c>
      <c r="D71" s="445" t="s">
        <v>1966</v>
      </c>
      <c r="E71" s="445">
        <v>161.9</v>
      </c>
      <c r="F71" s="445">
        <v>1250</v>
      </c>
      <c r="G71" s="445" t="s">
        <v>1788</v>
      </c>
      <c r="H71" s="445" t="s">
        <v>1967</v>
      </c>
      <c r="I71" s="115"/>
    </row>
    <row r="72" spans="1:9" ht="30">
      <c r="A72" s="444">
        <v>61</v>
      </c>
      <c r="B72" s="445" t="s">
        <v>1785</v>
      </c>
      <c r="C72" s="445" t="s">
        <v>1968</v>
      </c>
      <c r="D72" s="445" t="s">
        <v>1969</v>
      </c>
      <c r="E72" s="445">
        <v>94.1</v>
      </c>
      <c r="F72" s="445">
        <v>875</v>
      </c>
      <c r="G72" s="445" t="s">
        <v>1788</v>
      </c>
      <c r="H72" s="445" t="s">
        <v>1970</v>
      </c>
      <c r="I72" s="115"/>
    </row>
    <row r="73" spans="1:9" ht="30">
      <c r="A73" s="444">
        <v>62</v>
      </c>
      <c r="B73" s="445" t="s">
        <v>1785</v>
      </c>
      <c r="C73" s="445" t="s">
        <v>1971</v>
      </c>
      <c r="D73" s="445" t="s">
        <v>1972</v>
      </c>
      <c r="E73" s="445">
        <v>82.9</v>
      </c>
      <c r="F73" s="445">
        <v>375</v>
      </c>
      <c r="G73" s="445" t="s">
        <v>1826</v>
      </c>
      <c r="H73" s="445" t="s">
        <v>1973</v>
      </c>
      <c r="I73" s="115"/>
    </row>
    <row r="74" spans="1:9" ht="30">
      <c r="A74" s="444">
        <v>63</v>
      </c>
      <c r="B74" s="445" t="s">
        <v>1785</v>
      </c>
      <c r="C74" s="445" t="s">
        <v>1974</v>
      </c>
      <c r="D74" s="445" t="s">
        <v>1975</v>
      </c>
      <c r="E74" s="445">
        <v>345</v>
      </c>
      <c r="F74" s="445">
        <v>1300</v>
      </c>
      <c r="G74" s="445" t="s">
        <v>1976</v>
      </c>
      <c r="H74" s="445" t="s">
        <v>1977</v>
      </c>
      <c r="I74" s="115"/>
    </row>
    <row r="75" spans="1:9" ht="30">
      <c r="A75" s="444">
        <v>64</v>
      </c>
      <c r="B75" s="445" t="s">
        <v>1785</v>
      </c>
      <c r="C75" s="445" t="s">
        <v>1978</v>
      </c>
      <c r="D75" s="445" t="s">
        <v>1979</v>
      </c>
      <c r="E75" s="445">
        <v>90</v>
      </c>
      <c r="F75" s="445">
        <v>625</v>
      </c>
      <c r="G75" s="445" t="s">
        <v>1788</v>
      </c>
      <c r="H75" s="445" t="s">
        <v>1980</v>
      </c>
      <c r="I75" s="115"/>
    </row>
    <row r="76" spans="1:9" ht="45">
      <c r="A76" s="444">
        <v>65</v>
      </c>
      <c r="B76" s="445" t="s">
        <v>1785</v>
      </c>
      <c r="C76" s="445" t="s">
        <v>1981</v>
      </c>
      <c r="D76" s="445" t="s">
        <v>1982</v>
      </c>
      <c r="E76" s="445">
        <v>95.75</v>
      </c>
      <c r="F76" s="445">
        <v>1500</v>
      </c>
      <c r="G76" s="445" t="s">
        <v>1788</v>
      </c>
      <c r="H76" s="445" t="s">
        <v>1983</v>
      </c>
      <c r="I76" s="115"/>
    </row>
    <row r="77" spans="1:9">
      <c r="A77" s="509">
        <v>66</v>
      </c>
      <c r="B77" s="509" t="s">
        <v>1785</v>
      </c>
      <c r="C77" s="509" t="s">
        <v>1984</v>
      </c>
      <c r="D77" s="509" t="s">
        <v>1985</v>
      </c>
      <c r="E77" s="509">
        <v>196</v>
      </c>
      <c r="F77" s="445">
        <v>325</v>
      </c>
      <c r="G77" s="445" t="s">
        <v>1788</v>
      </c>
      <c r="H77" s="445" t="s">
        <v>1986</v>
      </c>
      <c r="I77" s="115"/>
    </row>
    <row r="78" spans="1:9">
      <c r="A78" s="511"/>
      <c r="B78" s="511"/>
      <c r="C78" s="511"/>
      <c r="D78" s="511"/>
      <c r="E78" s="511"/>
      <c r="F78" s="445">
        <v>325</v>
      </c>
      <c r="G78" s="445" t="s">
        <v>1788</v>
      </c>
      <c r="H78" s="445" t="s">
        <v>1987</v>
      </c>
      <c r="I78" s="115"/>
    </row>
    <row r="79" spans="1:9">
      <c r="A79" s="511"/>
      <c r="B79" s="511"/>
      <c r="C79" s="511"/>
      <c r="D79" s="511"/>
      <c r="E79" s="511"/>
      <c r="F79" s="445">
        <v>325</v>
      </c>
      <c r="G79" s="445" t="s">
        <v>1788</v>
      </c>
      <c r="H79" s="445" t="s">
        <v>1988</v>
      </c>
      <c r="I79" s="115"/>
    </row>
    <row r="80" spans="1:9">
      <c r="A80" s="510"/>
      <c r="B80" s="510"/>
      <c r="C80" s="510"/>
      <c r="D80" s="510"/>
      <c r="E80" s="510"/>
      <c r="F80" s="445">
        <v>325</v>
      </c>
      <c r="G80" s="445" t="s">
        <v>1788</v>
      </c>
      <c r="H80" s="445" t="s">
        <v>1989</v>
      </c>
      <c r="I80" s="115"/>
    </row>
    <row r="81" spans="1:9" ht="30">
      <c r="A81" s="444">
        <v>67</v>
      </c>
      <c r="B81" s="445" t="s">
        <v>1785</v>
      </c>
      <c r="C81" s="445" t="s">
        <v>1990</v>
      </c>
      <c r="D81" s="445" t="s">
        <v>1991</v>
      </c>
      <c r="E81" s="445">
        <v>135.69999999999999</v>
      </c>
      <c r="F81" s="445">
        <v>750</v>
      </c>
      <c r="G81" s="445" t="s">
        <v>1788</v>
      </c>
      <c r="H81" s="445" t="s">
        <v>1992</v>
      </c>
      <c r="I81" s="115"/>
    </row>
    <row r="82" spans="1:9" ht="30">
      <c r="A82" s="444">
        <v>68</v>
      </c>
      <c r="B82" s="445" t="s">
        <v>1785</v>
      </c>
      <c r="C82" s="445" t="s">
        <v>1993</v>
      </c>
      <c r="D82" s="445" t="s">
        <v>1994</v>
      </c>
      <c r="E82" s="445">
        <v>90</v>
      </c>
      <c r="F82" s="445">
        <v>875</v>
      </c>
      <c r="G82" s="445" t="s">
        <v>1788</v>
      </c>
      <c r="H82" s="445" t="s">
        <v>1995</v>
      </c>
      <c r="I82" s="115"/>
    </row>
    <row r="83" spans="1:9" ht="30">
      <c r="A83" s="509">
        <v>69</v>
      </c>
      <c r="B83" s="509" t="s">
        <v>1785</v>
      </c>
      <c r="C83" s="509" t="s">
        <v>1996</v>
      </c>
      <c r="D83" s="509" t="s">
        <v>1997</v>
      </c>
      <c r="E83" s="509">
        <v>140.9</v>
      </c>
      <c r="F83" s="445">
        <v>250</v>
      </c>
      <c r="G83" s="445" t="s">
        <v>1788</v>
      </c>
      <c r="H83" s="445" t="s">
        <v>1998</v>
      </c>
      <c r="I83" s="115"/>
    </row>
    <row r="84" spans="1:9">
      <c r="A84" s="510"/>
      <c r="B84" s="510"/>
      <c r="C84" s="510"/>
      <c r="D84" s="510"/>
      <c r="E84" s="510"/>
      <c r="F84" s="445">
        <v>250</v>
      </c>
      <c r="G84" s="445" t="s">
        <v>1788</v>
      </c>
      <c r="H84" s="445" t="s">
        <v>1999</v>
      </c>
      <c r="I84" s="115"/>
    </row>
    <row r="85" spans="1:9" ht="30">
      <c r="A85" s="444">
        <v>70</v>
      </c>
      <c r="B85" s="445" t="s">
        <v>1785</v>
      </c>
      <c r="C85" s="445" t="s">
        <v>2000</v>
      </c>
      <c r="D85" s="445" t="s">
        <v>2001</v>
      </c>
      <c r="E85" s="445">
        <v>157.09</v>
      </c>
      <c r="F85" s="445">
        <v>3125</v>
      </c>
      <c r="G85" s="445" t="s">
        <v>1788</v>
      </c>
      <c r="H85" s="445" t="s">
        <v>2002</v>
      </c>
      <c r="I85" s="115"/>
    </row>
    <row r="86" spans="1:9" ht="30">
      <c r="A86" s="444">
        <v>71</v>
      </c>
      <c r="B86" s="445" t="s">
        <v>1785</v>
      </c>
      <c r="C86" s="445" t="s">
        <v>2003</v>
      </c>
      <c r="D86" s="445" t="s">
        <v>2004</v>
      </c>
      <c r="E86" s="445">
        <v>151.80000000000001</v>
      </c>
      <c r="F86" s="445">
        <v>1625</v>
      </c>
      <c r="G86" s="445" t="s">
        <v>1788</v>
      </c>
      <c r="H86" s="445" t="s">
        <v>2005</v>
      </c>
      <c r="I86" s="115"/>
    </row>
    <row r="87" spans="1:9">
      <c r="A87" s="444">
        <v>72</v>
      </c>
      <c r="B87" s="445" t="s">
        <v>1785</v>
      </c>
      <c r="C87" s="445" t="s">
        <v>2006</v>
      </c>
      <c r="D87" s="445" t="s">
        <v>2007</v>
      </c>
      <c r="E87" s="445">
        <v>95</v>
      </c>
      <c r="F87" s="445">
        <v>550</v>
      </c>
      <c r="G87" s="445" t="s">
        <v>1830</v>
      </c>
      <c r="H87" s="445" t="s">
        <v>2008</v>
      </c>
      <c r="I87" s="115"/>
    </row>
    <row r="88" spans="1:9">
      <c r="A88" s="444">
        <v>73</v>
      </c>
      <c r="B88" s="445" t="s">
        <v>1785</v>
      </c>
      <c r="C88" s="445" t="s">
        <v>2006</v>
      </c>
      <c r="D88" s="445" t="s">
        <v>2007</v>
      </c>
      <c r="E88" s="445">
        <v>95</v>
      </c>
      <c r="F88" s="445">
        <v>700</v>
      </c>
      <c r="G88" s="445" t="s">
        <v>1889</v>
      </c>
      <c r="H88" s="445" t="s">
        <v>2008</v>
      </c>
      <c r="I88" s="115"/>
    </row>
    <row r="89" spans="1:9" ht="30">
      <c r="A89" s="444">
        <v>74</v>
      </c>
      <c r="B89" s="445" t="s">
        <v>1785</v>
      </c>
      <c r="C89" s="445" t="s">
        <v>2009</v>
      </c>
      <c r="D89" s="445" t="s">
        <v>2010</v>
      </c>
      <c r="E89" s="445">
        <v>237.3</v>
      </c>
      <c r="F89" s="445">
        <v>3361.75</v>
      </c>
      <c r="G89" s="445" t="s">
        <v>1788</v>
      </c>
      <c r="H89" s="445" t="s">
        <v>2011</v>
      </c>
      <c r="I89" s="115"/>
    </row>
    <row r="90" spans="1:9" ht="30">
      <c r="A90" s="444">
        <v>75</v>
      </c>
      <c r="B90" s="445" t="s">
        <v>1785</v>
      </c>
      <c r="C90" s="445" t="s">
        <v>2012</v>
      </c>
      <c r="D90" s="445" t="s">
        <v>2013</v>
      </c>
      <c r="E90" s="445">
        <v>110</v>
      </c>
      <c r="F90" s="445">
        <v>737.5</v>
      </c>
      <c r="G90" s="445" t="s">
        <v>2014</v>
      </c>
      <c r="H90" s="445" t="s">
        <v>2015</v>
      </c>
      <c r="I90" s="115"/>
    </row>
    <row r="91" spans="1:9" ht="30">
      <c r="A91" s="444">
        <v>76</v>
      </c>
      <c r="B91" s="445" t="s">
        <v>1785</v>
      </c>
      <c r="C91" s="445" t="s">
        <v>2016</v>
      </c>
      <c r="D91" s="445" t="s">
        <v>2017</v>
      </c>
      <c r="E91" s="445">
        <v>108.77</v>
      </c>
      <c r="F91" s="445">
        <v>1250</v>
      </c>
      <c r="G91" s="445" t="s">
        <v>2018</v>
      </c>
      <c r="H91" s="445" t="s">
        <v>2019</v>
      </c>
      <c r="I91" s="115"/>
    </row>
    <row r="92" spans="1:9" ht="30">
      <c r="A92" s="444">
        <v>77</v>
      </c>
      <c r="B92" s="445" t="s">
        <v>1785</v>
      </c>
      <c r="C92" s="445" t="s">
        <v>2020</v>
      </c>
      <c r="D92" s="445" t="s">
        <v>2021</v>
      </c>
      <c r="E92" s="445">
        <v>46</v>
      </c>
      <c r="F92" s="445">
        <v>625</v>
      </c>
      <c r="G92" s="445" t="s">
        <v>1788</v>
      </c>
      <c r="H92" s="445" t="s">
        <v>2022</v>
      </c>
      <c r="I92" s="115"/>
    </row>
    <row r="93" spans="1:9" ht="30">
      <c r="A93" s="444">
        <v>78</v>
      </c>
      <c r="B93" s="445" t="s">
        <v>1785</v>
      </c>
      <c r="C93" s="445" t="s">
        <v>2023</v>
      </c>
      <c r="D93" s="445" t="s">
        <v>2024</v>
      </c>
      <c r="E93" s="445">
        <v>137</v>
      </c>
      <c r="F93" s="445">
        <v>1187.5</v>
      </c>
      <c r="G93" s="445" t="s">
        <v>1788</v>
      </c>
      <c r="H93" s="445" t="s">
        <v>2025</v>
      </c>
      <c r="I93" s="115"/>
    </row>
    <row r="94" spans="1:9" ht="30">
      <c r="A94" s="444">
        <v>79</v>
      </c>
      <c r="B94" s="445" t="s">
        <v>1785</v>
      </c>
      <c r="C94" s="445" t="s">
        <v>2026</v>
      </c>
      <c r="D94" s="445" t="s">
        <v>2027</v>
      </c>
      <c r="E94" s="445">
        <v>107</v>
      </c>
      <c r="F94" s="445">
        <v>1250</v>
      </c>
      <c r="G94" s="445" t="s">
        <v>1788</v>
      </c>
      <c r="H94" s="445" t="s">
        <v>2028</v>
      </c>
      <c r="I94" s="115"/>
    </row>
    <row r="95" spans="1:9" ht="30">
      <c r="A95" s="444">
        <v>80</v>
      </c>
      <c r="B95" s="445" t="s">
        <v>1785</v>
      </c>
      <c r="C95" s="445" t="s">
        <v>2029</v>
      </c>
      <c r="D95" s="445" t="s">
        <v>2030</v>
      </c>
      <c r="E95" s="445">
        <v>121.64</v>
      </c>
      <c r="F95" s="445">
        <v>1500</v>
      </c>
      <c r="G95" s="445" t="s">
        <v>1788</v>
      </c>
      <c r="H95" s="445" t="s">
        <v>2031</v>
      </c>
      <c r="I95" s="115"/>
    </row>
    <row r="96" spans="1:9" ht="30">
      <c r="A96" s="444">
        <v>81</v>
      </c>
      <c r="B96" s="445" t="s">
        <v>1785</v>
      </c>
      <c r="C96" s="445" t="s">
        <v>2032</v>
      </c>
      <c r="D96" s="445" t="s">
        <v>2033</v>
      </c>
      <c r="E96" s="445">
        <v>161</v>
      </c>
      <c r="F96" s="445">
        <v>900</v>
      </c>
      <c r="G96" s="445" t="s">
        <v>1788</v>
      </c>
      <c r="H96" s="445" t="s">
        <v>2034</v>
      </c>
      <c r="I96" s="115"/>
    </row>
    <row r="97" spans="1:9" ht="45">
      <c r="A97" s="444">
        <v>82</v>
      </c>
      <c r="B97" s="445" t="s">
        <v>1785</v>
      </c>
      <c r="C97" s="445" t="s">
        <v>2035</v>
      </c>
      <c r="D97" s="445" t="s">
        <v>2036</v>
      </c>
      <c r="E97" s="445">
        <v>91</v>
      </c>
      <c r="F97" s="445">
        <v>1875</v>
      </c>
      <c r="G97" s="445" t="s">
        <v>1788</v>
      </c>
      <c r="H97" s="445" t="s">
        <v>2037</v>
      </c>
      <c r="I97" s="115"/>
    </row>
    <row r="98" spans="1:9" ht="30">
      <c r="A98" s="444">
        <v>83</v>
      </c>
      <c r="B98" s="445" t="s">
        <v>1785</v>
      </c>
      <c r="C98" s="445" t="s">
        <v>2038</v>
      </c>
      <c r="D98" s="445" t="s">
        <v>2039</v>
      </c>
      <c r="E98" s="445">
        <v>100.76</v>
      </c>
      <c r="F98" s="445">
        <v>875</v>
      </c>
      <c r="G98" s="445" t="s">
        <v>1788</v>
      </c>
      <c r="H98" s="445" t="s">
        <v>2040</v>
      </c>
      <c r="I98" s="115"/>
    </row>
    <row r="99" spans="1:9" ht="30">
      <c r="A99" s="444">
        <v>84</v>
      </c>
      <c r="B99" s="445" t="s">
        <v>1785</v>
      </c>
      <c r="C99" s="445" t="s">
        <v>2041</v>
      </c>
      <c r="D99" s="445" t="s">
        <v>2042</v>
      </c>
      <c r="E99" s="445">
        <v>172.33</v>
      </c>
      <c r="F99" s="445">
        <v>1250</v>
      </c>
      <c r="G99" s="445" t="s">
        <v>1788</v>
      </c>
      <c r="H99" s="445" t="s">
        <v>2043</v>
      </c>
      <c r="I99" s="115"/>
    </row>
    <row r="100" spans="1:9" ht="30">
      <c r="A100" s="444">
        <v>85</v>
      </c>
      <c r="B100" s="445" t="s">
        <v>1785</v>
      </c>
      <c r="C100" s="445" t="s">
        <v>2044</v>
      </c>
      <c r="D100" s="445" t="s">
        <v>2045</v>
      </c>
      <c r="E100" s="445">
        <v>112.5</v>
      </c>
      <c r="F100" s="445">
        <v>1250</v>
      </c>
      <c r="G100" s="445" t="s">
        <v>1788</v>
      </c>
      <c r="H100" s="445" t="s">
        <v>2046</v>
      </c>
      <c r="I100" s="115"/>
    </row>
    <row r="101" spans="1:9" ht="60">
      <c r="A101" s="444">
        <v>86</v>
      </c>
      <c r="B101" s="445" t="s">
        <v>1785</v>
      </c>
      <c r="C101" s="445" t="s">
        <v>2047</v>
      </c>
      <c r="D101" s="445" t="s">
        <v>2048</v>
      </c>
      <c r="E101" s="445">
        <v>300</v>
      </c>
      <c r="F101" s="445">
        <v>650</v>
      </c>
      <c r="G101" s="445" t="s">
        <v>2049</v>
      </c>
      <c r="H101" s="445" t="s">
        <v>2050</v>
      </c>
      <c r="I101" s="115"/>
    </row>
    <row r="102" spans="1:9" ht="60">
      <c r="A102" s="444">
        <v>87</v>
      </c>
      <c r="B102" s="445" t="s">
        <v>1785</v>
      </c>
      <c r="C102" s="445" t="s">
        <v>2051</v>
      </c>
      <c r="D102" s="445" t="s">
        <v>2052</v>
      </c>
      <c r="E102" s="445">
        <v>170</v>
      </c>
      <c r="F102" s="445">
        <v>500</v>
      </c>
      <c r="G102" s="445" t="s">
        <v>2049</v>
      </c>
      <c r="H102" s="445" t="s">
        <v>2053</v>
      </c>
      <c r="I102" s="115"/>
    </row>
    <row r="103" spans="1:9" ht="75">
      <c r="A103" s="444">
        <v>88</v>
      </c>
      <c r="B103" s="445" t="s">
        <v>1785</v>
      </c>
      <c r="C103" s="445" t="s">
        <v>2054</v>
      </c>
      <c r="D103" s="445" t="s">
        <v>2055</v>
      </c>
      <c r="E103" s="445">
        <v>700</v>
      </c>
      <c r="F103" s="445">
        <v>5000</v>
      </c>
      <c r="G103" s="445" t="s">
        <v>2049</v>
      </c>
      <c r="H103" s="445" t="s">
        <v>2056</v>
      </c>
      <c r="I103" s="115"/>
    </row>
    <row r="104" spans="1:9" ht="45">
      <c r="A104" s="444">
        <v>89</v>
      </c>
      <c r="B104" s="445" t="s">
        <v>1785</v>
      </c>
      <c r="C104" s="445" t="s">
        <v>2057</v>
      </c>
      <c r="D104" s="445" t="s">
        <v>2058</v>
      </c>
      <c r="E104" s="445">
        <v>368</v>
      </c>
      <c r="F104" s="445">
        <v>552</v>
      </c>
      <c r="G104" s="445" t="s">
        <v>2049</v>
      </c>
      <c r="H104" s="445" t="s">
        <v>2059</v>
      </c>
      <c r="I104" s="115"/>
    </row>
    <row r="105" spans="1:9" ht="45">
      <c r="A105" s="444">
        <v>90</v>
      </c>
      <c r="B105" s="445" t="s">
        <v>1785</v>
      </c>
      <c r="C105" s="445" t="s">
        <v>2060</v>
      </c>
      <c r="D105" s="445" t="s">
        <v>2061</v>
      </c>
      <c r="E105" s="445">
        <v>300</v>
      </c>
      <c r="F105" s="445">
        <v>300</v>
      </c>
      <c r="G105" s="445" t="s">
        <v>2049</v>
      </c>
      <c r="H105" s="445" t="s">
        <v>2062</v>
      </c>
      <c r="I105" s="115"/>
    </row>
    <row r="106" spans="1:9" ht="30">
      <c r="A106" s="444">
        <v>91</v>
      </c>
      <c r="B106" s="445" t="s">
        <v>1785</v>
      </c>
      <c r="C106" s="445" t="s">
        <v>2063</v>
      </c>
      <c r="D106" s="445" t="s">
        <v>2064</v>
      </c>
      <c r="E106" s="445">
        <v>300</v>
      </c>
      <c r="F106" s="445">
        <v>800</v>
      </c>
      <c r="G106" s="445" t="s">
        <v>2049</v>
      </c>
      <c r="H106" s="445" t="s">
        <v>2065</v>
      </c>
      <c r="I106" s="115"/>
    </row>
    <row r="107" spans="1:9" ht="45">
      <c r="A107" s="444">
        <v>92</v>
      </c>
      <c r="B107" s="445" t="s">
        <v>1785</v>
      </c>
      <c r="C107" s="445" t="s">
        <v>2066</v>
      </c>
      <c r="D107" s="445" t="s">
        <v>2067</v>
      </c>
      <c r="E107" s="445">
        <v>376</v>
      </c>
      <c r="F107" s="445">
        <v>650</v>
      </c>
      <c r="G107" s="445" t="s">
        <v>2049</v>
      </c>
      <c r="H107" s="445" t="s">
        <v>2068</v>
      </c>
      <c r="I107" s="115"/>
    </row>
    <row r="108" spans="1:9" ht="30">
      <c r="A108" s="444">
        <v>93</v>
      </c>
      <c r="B108" s="445" t="s">
        <v>1785</v>
      </c>
      <c r="C108" s="445" t="s">
        <v>2069</v>
      </c>
      <c r="D108" s="445" t="s">
        <v>2070</v>
      </c>
      <c r="E108" s="445">
        <v>400</v>
      </c>
      <c r="F108" s="445">
        <v>100</v>
      </c>
      <c r="G108" s="445" t="s">
        <v>2049</v>
      </c>
      <c r="H108" s="445" t="s">
        <v>2071</v>
      </c>
      <c r="I108" s="115"/>
    </row>
    <row r="109" spans="1:9" ht="30">
      <c r="A109" s="444">
        <v>94</v>
      </c>
      <c r="B109" s="445" t="s">
        <v>1785</v>
      </c>
      <c r="C109" s="445" t="s">
        <v>2072</v>
      </c>
      <c r="D109" s="445"/>
      <c r="E109" s="445"/>
      <c r="F109" s="445">
        <v>400</v>
      </c>
      <c r="G109" s="445" t="s">
        <v>2049</v>
      </c>
      <c r="H109" s="445" t="s">
        <v>2073</v>
      </c>
      <c r="I109" s="115"/>
    </row>
    <row r="110" spans="1:9" ht="60">
      <c r="A110" s="444">
        <v>95</v>
      </c>
      <c r="B110" s="445" t="s">
        <v>1785</v>
      </c>
      <c r="C110" s="445" t="s">
        <v>2074</v>
      </c>
      <c r="D110" s="445" t="s">
        <v>2075</v>
      </c>
      <c r="E110" s="445">
        <v>400</v>
      </c>
      <c r="F110" s="445">
        <v>800</v>
      </c>
      <c r="G110" s="445" t="s">
        <v>2049</v>
      </c>
      <c r="H110" s="445" t="s">
        <v>2076</v>
      </c>
      <c r="I110" s="115"/>
    </row>
    <row r="111" spans="1:9" ht="30">
      <c r="A111" s="444">
        <v>96</v>
      </c>
      <c r="B111" s="445" t="s">
        <v>1785</v>
      </c>
      <c r="C111" s="445" t="s">
        <v>2077</v>
      </c>
      <c r="D111" s="445" t="s">
        <v>2078</v>
      </c>
      <c r="E111" s="445">
        <v>130</v>
      </c>
      <c r="F111" s="445">
        <v>500</v>
      </c>
      <c r="G111" s="445" t="s">
        <v>2049</v>
      </c>
      <c r="H111" s="445" t="s">
        <v>2079</v>
      </c>
      <c r="I111" s="115"/>
    </row>
    <row r="112" spans="1:9" ht="30">
      <c r="A112" s="444">
        <v>97</v>
      </c>
      <c r="B112" s="445" t="s">
        <v>1785</v>
      </c>
      <c r="C112" s="445" t="s">
        <v>2080</v>
      </c>
      <c r="D112" s="445" t="s">
        <v>2081</v>
      </c>
      <c r="E112" s="445">
        <v>290</v>
      </c>
      <c r="F112" s="445">
        <v>2360</v>
      </c>
      <c r="G112" s="445" t="s">
        <v>2049</v>
      </c>
      <c r="H112" s="445" t="s">
        <v>2082</v>
      </c>
      <c r="I112" s="115"/>
    </row>
    <row r="113" spans="1:9" ht="45">
      <c r="A113" s="444">
        <v>98</v>
      </c>
      <c r="B113" s="445" t="s">
        <v>1785</v>
      </c>
      <c r="C113" s="445" t="s">
        <v>2083</v>
      </c>
      <c r="D113" s="445" t="s">
        <v>2084</v>
      </c>
      <c r="E113" s="445">
        <v>300</v>
      </c>
      <c r="F113" s="445">
        <v>2000</v>
      </c>
      <c r="G113" s="445" t="s">
        <v>2049</v>
      </c>
      <c r="H113" s="445" t="s">
        <v>2085</v>
      </c>
      <c r="I113" s="115"/>
    </row>
    <row r="114" spans="1:9" ht="45">
      <c r="A114" s="444">
        <v>99</v>
      </c>
      <c r="B114" s="445" t="s">
        <v>1785</v>
      </c>
      <c r="C114" s="445" t="s">
        <v>2086</v>
      </c>
      <c r="D114" s="445" t="s">
        <v>2087</v>
      </c>
      <c r="E114" s="445">
        <v>231</v>
      </c>
      <c r="F114" s="445">
        <v>200</v>
      </c>
      <c r="G114" s="445" t="s">
        <v>2049</v>
      </c>
      <c r="H114" s="445" t="s">
        <v>2088</v>
      </c>
      <c r="I114" s="115"/>
    </row>
    <row r="115" spans="1:9" ht="30">
      <c r="A115" s="444">
        <v>100</v>
      </c>
      <c r="B115" s="445" t="s">
        <v>1785</v>
      </c>
      <c r="C115" s="445" t="s">
        <v>2089</v>
      </c>
      <c r="D115" s="445" t="s">
        <v>2090</v>
      </c>
      <c r="E115" s="445"/>
      <c r="F115" s="445">
        <v>500</v>
      </c>
      <c r="G115" s="445" t="s">
        <v>2049</v>
      </c>
      <c r="H115" s="445" t="s">
        <v>2091</v>
      </c>
      <c r="I115" s="115"/>
    </row>
    <row r="116" spans="1:9" ht="30">
      <c r="A116" s="444">
        <v>101</v>
      </c>
      <c r="B116" s="445" t="s">
        <v>1785</v>
      </c>
      <c r="C116" s="445" t="s">
        <v>2092</v>
      </c>
      <c r="D116" s="445" t="s">
        <v>2093</v>
      </c>
      <c r="E116" s="445">
        <v>124</v>
      </c>
      <c r="F116" s="445">
        <v>150</v>
      </c>
      <c r="G116" s="445" t="s">
        <v>2049</v>
      </c>
      <c r="H116" s="445" t="s">
        <v>2094</v>
      </c>
      <c r="I116" s="115"/>
    </row>
    <row r="117" spans="1:9" ht="30">
      <c r="A117" s="444">
        <v>102</v>
      </c>
      <c r="B117" s="445" t="s">
        <v>1785</v>
      </c>
      <c r="C117" s="445" t="s">
        <v>2095</v>
      </c>
      <c r="D117" s="445" t="s">
        <v>2096</v>
      </c>
      <c r="E117" s="445">
        <v>309</v>
      </c>
      <c r="F117" s="445">
        <v>100</v>
      </c>
      <c r="G117" s="445" t="s">
        <v>2049</v>
      </c>
      <c r="H117" s="445" t="s">
        <v>2097</v>
      </c>
      <c r="I117" s="115"/>
    </row>
    <row r="118" spans="1:9" ht="30">
      <c r="A118" s="444">
        <v>103</v>
      </c>
      <c r="B118" s="445" t="s">
        <v>1785</v>
      </c>
      <c r="C118" s="445" t="s">
        <v>2098</v>
      </c>
      <c r="D118" s="445" t="s">
        <v>2099</v>
      </c>
      <c r="E118" s="445">
        <v>360</v>
      </c>
      <c r="F118" s="445">
        <v>500</v>
      </c>
      <c r="G118" s="445" t="s">
        <v>2049</v>
      </c>
      <c r="H118" s="445" t="s">
        <v>2100</v>
      </c>
      <c r="I118" s="115"/>
    </row>
    <row r="119" spans="1:9" ht="30">
      <c r="A119" s="444">
        <v>104</v>
      </c>
      <c r="B119" s="445" t="s">
        <v>1785</v>
      </c>
      <c r="C119" s="445" t="s">
        <v>2101</v>
      </c>
      <c r="D119" s="445" t="s">
        <v>2102</v>
      </c>
      <c r="E119" s="445">
        <v>1000</v>
      </c>
      <c r="F119" s="445">
        <v>500</v>
      </c>
      <c r="G119" s="445" t="s">
        <v>2049</v>
      </c>
      <c r="H119" s="445" t="s">
        <v>2103</v>
      </c>
      <c r="I119" s="115"/>
    </row>
    <row r="120" spans="1:9" ht="45">
      <c r="A120" s="444">
        <v>105</v>
      </c>
      <c r="B120" s="445" t="s">
        <v>1785</v>
      </c>
      <c r="C120" s="445" t="s">
        <v>2083</v>
      </c>
      <c r="D120" s="445" t="s">
        <v>2084</v>
      </c>
      <c r="E120" s="445">
        <v>300</v>
      </c>
      <c r="F120" s="445">
        <v>3000</v>
      </c>
      <c r="G120" s="445" t="s">
        <v>2049</v>
      </c>
      <c r="H120" s="445" t="s">
        <v>2085</v>
      </c>
      <c r="I120" s="115"/>
    </row>
    <row r="121" spans="1:9" ht="30">
      <c r="A121" s="444">
        <v>106</v>
      </c>
      <c r="B121" s="445" t="s">
        <v>1785</v>
      </c>
      <c r="C121" s="445" t="s">
        <v>2104</v>
      </c>
      <c r="D121" s="445" t="s">
        <v>2105</v>
      </c>
      <c r="E121" s="445">
        <v>1000</v>
      </c>
      <c r="F121" s="445">
        <v>2000</v>
      </c>
      <c r="G121" s="445" t="s">
        <v>2049</v>
      </c>
      <c r="H121" s="445" t="s">
        <v>2106</v>
      </c>
      <c r="I121" s="115"/>
    </row>
    <row r="122" spans="1:9">
      <c r="A122" s="444">
        <v>107</v>
      </c>
      <c r="B122" s="445" t="s">
        <v>1785</v>
      </c>
      <c r="C122" s="445" t="s">
        <v>2107</v>
      </c>
      <c r="D122" s="445" t="s">
        <v>2108</v>
      </c>
      <c r="E122" s="445">
        <v>202</v>
      </c>
      <c r="F122" s="445">
        <v>500</v>
      </c>
      <c r="G122" s="445" t="s">
        <v>2049</v>
      </c>
      <c r="H122" s="445" t="s">
        <v>2109</v>
      </c>
      <c r="I122" s="115"/>
    </row>
    <row r="123" spans="1:9" ht="75">
      <c r="A123" s="444">
        <v>108</v>
      </c>
      <c r="B123" s="445" t="s">
        <v>1785</v>
      </c>
      <c r="C123" s="445" t="s">
        <v>2110</v>
      </c>
      <c r="D123" s="445" t="s">
        <v>2111</v>
      </c>
      <c r="E123" s="445">
        <v>1227.54</v>
      </c>
      <c r="F123" s="445">
        <v>220</v>
      </c>
      <c r="G123" s="445" t="s">
        <v>2049</v>
      </c>
      <c r="H123" s="445" t="s">
        <v>2112</v>
      </c>
      <c r="I123" s="115"/>
    </row>
    <row r="124" spans="1:9" ht="75">
      <c r="A124" s="444">
        <v>109</v>
      </c>
      <c r="B124" s="445" t="s">
        <v>1785</v>
      </c>
      <c r="C124" s="445" t="s">
        <v>2113</v>
      </c>
      <c r="D124" s="445" t="s">
        <v>2114</v>
      </c>
      <c r="E124" s="445">
        <v>270</v>
      </c>
      <c r="F124" s="445">
        <v>200</v>
      </c>
      <c r="G124" s="445" t="s">
        <v>2049</v>
      </c>
      <c r="H124" s="445" t="s">
        <v>2115</v>
      </c>
      <c r="I124" s="115"/>
    </row>
    <row r="125" spans="1:9" ht="30">
      <c r="A125" s="444">
        <v>110</v>
      </c>
      <c r="B125" s="445" t="s">
        <v>1785</v>
      </c>
      <c r="C125" s="445" t="s">
        <v>2116</v>
      </c>
      <c r="D125" s="445" t="s">
        <v>2117</v>
      </c>
      <c r="E125" s="445">
        <v>775</v>
      </c>
      <c r="F125" s="445">
        <v>200</v>
      </c>
      <c r="G125" s="445" t="s">
        <v>2049</v>
      </c>
      <c r="H125" s="445" t="s">
        <v>2118</v>
      </c>
      <c r="I125" s="115"/>
    </row>
    <row r="126" spans="1:9" ht="30">
      <c r="A126" s="444">
        <v>111</v>
      </c>
      <c r="B126" s="445" t="s">
        <v>1785</v>
      </c>
      <c r="C126" s="445" t="s">
        <v>2119</v>
      </c>
      <c r="D126" s="445"/>
      <c r="E126" s="445"/>
      <c r="F126" s="445">
        <v>1180</v>
      </c>
      <c r="G126" s="445" t="s">
        <v>2049</v>
      </c>
      <c r="H126" s="445" t="s">
        <v>2120</v>
      </c>
      <c r="I126" s="115"/>
    </row>
    <row r="127" spans="1:9" ht="60">
      <c r="A127" s="444">
        <v>112</v>
      </c>
      <c r="B127" s="445" t="s">
        <v>1785</v>
      </c>
      <c r="C127" s="445" t="s">
        <v>2074</v>
      </c>
      <c r="D127" s="445" t="s">
        <v>2075</v>
      </c>
      <c r="E127" s="445">
        <v>355</v>
      </c>
      <c r="F127" s="445">
        <v>1500</v>
      </c>
      <c r="G127" s="445" t="s">
        <v>2049</v>
      </c>
      <c r="H127" s="445" t="s">
        <v>2076</v>
      </c>
      <c r="I127" s="115"/>
    </row>
    <row r="128" spans="1:9" ht="75">
      <c r="A128" s="444">
        <v>113</v>
      </c>
      <c r="B128" s="445" t="s">
        <v>1785</v>
      </c>
      <c r="C128" s="445" t="s">
        <v>2121</v>
      </c>
      <c r="D128" s="445" t="s">
        <v>2122</v>
      </c>
      <c r="E128" s="445">
        <v>500</v>
      </c>
      <c r="F128" s="445">
        <v>300</v>
      </c>
      <c r="G128" s="445" t="s">
        <v>2049</v>
      </c>
      <c r="H128" s="445" t="s">
        <v>2123</v>
      </c>
      <c r="I128" s="115"/>
    </row>
    <row r="129" spans="1:9" ht="60">
      <c r="A129" s="444">
        <v>114</v>
      </c>
      <c r="B129" s="445" t="s">
        <v>1785</v>
      </c>
      <c r="C129" s="445" t="s">
        <v>2124</v>
      </c>
      <c r="D129" s="445" t="s">
        <v>2125</v>
      </c>
      <c r="E129" s="445">
        <v>431.5</v>
      </c>
      <c r="F129" s="445">
        <v>500</v>
      </c>
      <c r="G129" s="445" t="s">
        <v>2049</v>
      </c>
      <c r="H129" s="445" t="s">
        <v>2126</v>
      </c>
      <c r="I129" s="115"/>
    </row>
    <row r="130" spans="1:9" ht="105">
      <c r="A130" s="444">
        <v>115</v>
      </c>
      <c r="B130" s="445" t="s">
        <v>1785</v>
      </c>
      <c r="C130" s="445" t="s">
        <v>2127</v>
      </c>
      <c r="D130" s="445" t="s">
        <v>2128</v>
      </c>
      <c r="E130" s="445">
        <v>292.27</v>
      </c>
      <c r="F130" s="445">
        <v>400</v>
      </c>
      <c r="G130" s="445" t="s">
        <v>2049</v>
      </c>
      <c r="H130" s="445" t="s">
        <v>2129</v>
      </c>
      <c r="I130" s="115"/>
    </row>
    <row r="131" spans="1:9" ht="60">
      <c r="A131" s="444">
        <v>116</v>
      </c>
      <c r="B131" s="445" t="s">
        <v>1785</v>
      </c>
      <c r="C131" s="445" t="s">
        <v>2130</v>
      </c>
      <c r="D131" s="445" t="s">
        <v>2131</v>
      </c>
      <c r="E131" s="445">
        <v>820</v>
      </c>
      <c r="F131" s="445">
        <v>150</v>
      </c>
      <c r="G131" s="445" t="s">
        <v>2049</v>
      </c>
      <c r="H131" s="445" t="s">
        <v>2132</v>
      </c>
      <c r="I131" s="115"/>
    </row>
    <row r="132" spans="1:9" ht="75">
      <c r="A132" s="444">
        <v>117</v>
      </c>
      <c r="B132" s="445" t="s">
        <v>1785</v>
      </c>
      <c r="C132" s="445" t="s">
        <v>2133</v>
      </c>
      <c r="D132" s="445" t="s">
        <v>2134</v>
      </c>
      <c r="E132" s="445">
        <v>3528.1</v>
      </c>
      <c r="F132" s="445">
        <v>3400</v>
      </c>
      <c r="G132" s="445" t="s">
        <v>2049</v>
      </c>
      <c r="H132" s="445" t="s">
        <v>2135</v>
      </c>
      <c r="I132" s="115"/>
    </row>
    <row r="133" spans="1:9" ht="45">
      <c r="A133" s="444">
        <v>118</v>
      </c>
      <c r="B133" s="445" t="s">
        <v>1785</v>
      </c>
      <c r="C133" s="445" t="s">
        <v>2136</v>
      </c>
      <c r="D133" s="445" t="s">
        <v>2137</v>
      </c>
      <c r="E133" s="445">
        <v>415.36</v>
      </c>
      <c r="F133" s="445">
        <v>500</v>
      </c>
      <c r="G133" s="445" t="s">
        <v>2049</v>
      </c>
      <c r="H133" s="445" t="s">
        <v>2138</v>
      </c>
      <c r="I133" s="115"/>
    </row>
    <row r="134" spans="1:9" ht="90">
      <c r="A134" s="444">
        <v>119</v>
      </c>
      <c r="B134" s="445" t="s">
        <v>1785</v>
      </c>
      <c r="C134" s="445" t="s">
        <v>2139</v>
      </c>
      <c r="D134" s="445" t="s">
        <v>2140</v>
      </c>
      <c r="E134" s="445">
        <v>464</v>
      </c>
      <c r="F134" s="445">
        <v>400</v>
      </c>
      <c r="G134" s="445" t="s">
        <v>2049</v>
      </c>
      <c r="H134" s="445" t="s">
        <v>2141</v>
      </c>
      <c r="I134" s="115"/>
    </row>
    <row r="135" spans="1:9" ht="30">
      <c r="A135" s="444">
        <v>120</v>
      </c>
      <c r="B135" s="445" t="s">
        <v>1785</v>
      </c>
      <c r="C135" s="445" t="s">
        <v>2142</v>
      </c>
      <c r="D135" s="445" t="s">
        <v>2143</v>
      </c>
      <c r="E135" s="445">
        <v>800</v>
      </c>
      <c r="F135" s="445">
        <v>300</v>
      </c>
      <c r="G135" s="445" t="s">
        <v>2049</v>
      </c>
      <c r="H135" s="445" t="s">
        <v>2144</v>
      </c>
      <c r="I135" s="115"/>
    </row>
    <row r="136" spans="1:9" ht="75">
      <c r="A136" s="444">
        <v>121</v>
      </c>
      <c r="B136" s="445" t="s">
        <v>1785</v>
      </c>
      <c r="C136" s="445" t="s">
        <v>2145</v>
      </c>
      <c r="D136" s="445" t="s">
        <v>2146</v>
      </c>
      <c r="E136" s="445">
        <v>520</v>
      </c>
      <c r="F136" s="445">
        <v>200</v>
      </c>
      <c r="G136" s="445" t="s">
        <v>2049</v>
      </c>
      <c r="H136" s="445" t="s">
        <v>2147</v>
      </c>
      <c r="I136" s="115"/>
    </row>
    <row r="137" spans="1:9" ht="30">
      <c r="A137" s="444">
        <v>122</v>
      </c>
      <c r="B137" s="445" t="s">
        <v>1785</v>
      </c>
      <c r="C137" s="445" t="s">
        <v>2148</v>
      </c>
      <c r="D137" s="445" t="s">
        <v>2149</v>
      </c>
      <c r="E137" s="445">
        <v>320</v>
      </c>
      <c r="F137" s="445">
        <v>130</v>
      </c>
      <c r="G137" s="445" t="s">
        <v>2049</v>
      </c>
      <c r="H137" s="445" t="s">
        <v>2150</v>
      </c>
      <c r="I137" s="115"/>
    </row>
    <row r="138" spans="1:9" ht="30">
      <c r="A138" s="444">
        <v>123</v>
      </c>
      <c r="B138" s="445" t="s">
        <v>1785</v>
      </c>
      <c r="C138" s="445" t="s">
        <v>2151</v>
      </c>
      <c r="D138" s="445" t="s">
        <v>2152</v>
      </c>
      <c r="E138" s="445">
        <v>980</v>
      </c>
      <c r="F138" s="445">
        <v>200</v>
      </c>
      <c r="G138" s="445" t="s">
        <v>2049</v>
      </c>
      <c r="H138" s="445" t="s">
        <v>2153</v>
      </c>
      <c r="I138" s="115"/>
    </row>
    <row r="139" spans="1:9" ht="45">
      <c r="A139" s="444">
        <v>124</v>
      </c>
      <c r="B139" s="445" t="s">
        <v>1785</v>
      </c>
      <c r="C139" s="445" t="s">
        <v>2083</v>
      </c>
      <c r="D139" s="445" t="s">
        <v>2084</v>
      </c>
      <c r="E139" s="445">
        <v>300</v>
      </c>
      <c r="F139" s="445">
        <v>3000</v>
      </c>
      <c r="G139" s="445" t="s">
        <v>2049</v>
      </c>
      <c r="H139" s="445" t="s">
        <v>2085</v>
      </c>
      <c r="I139" s="115"/>
    </row>
    <row r="140" spans="1:9" ht="30">
      <c r="A140" s="444">
        <v>125</v>
      </c>
      <c r="B140" s="445" t="s">
        <v>1785</v>
      </c>
      <c r="C140" s="445" t="s">
        <v>2154</v>
      </c>
      <c r="D140" s="445" t="s">
        <v>2155</v>
      </c>
      <c r="E140" s="445">
        <v>255.9</v>
      </c>
      <c r="F140" s="445">
        <v>350</v>
      </c>
      <c r="G140" s="445" t="s">
        <v>2049</v>
      </c>
      <c r="H140" s="445" t="s">
        <v>2156</v>
      </c>
      <c r="I140" s="115"/>
    </row>
    <row r="141" spans="1:9" ht="75">
      <c r="A141" s="444">
        <v>126</v>
      </c>
      <c r="B141" s="445" t="s">
        <v>1785</v>
      </c>
      <c r="C141" s="445" t="s">
        <v>2157</v>
      </c>
      <c r="D141" s="445" t="s">
        <v>2158</v>
      </c>
      <c r="E141" s="445">
        <v>959.57</v>
      </c>
      <c r="F141" s="445">
        <v>2500</v>
      </c>
      <c r="G141" s="445" t="s">
        <v>2049</v>
      </c>
      <c r="H141" s="445" t="s">
        <v>2159</v>
      </c>
      <c r="I141" s="115"/>
    </row>
    <row r="142" spans="1:9" ht="30">
      <c r="A142" s="444">
        <v>127</v>
      </c>
      <c r="B142" s="445" t="s">
        <v>1785</v>
      </c>
      <c r="C142" s="445" t="s">
        <v>2160</v>
      </c>
      <c r="D142" s="445" t="s">
        <v>2161</v>
      </c>
      <c r="E142" s="445">
        <v>379.5</v>
      </c>
      <c r="F142" s="445">
        <v>300</v>
      </c>
      <c r="G142" s="445" t="s">
        <v>2049</v>
      </c>
      <c r="H142" s="445" t="s">
        <v>2162</v>
      </c>
      <c r="I142" s="115"/>
    </row>
    <row r="143" spans="1:9">
      <c r="A143" s="444">
        <v>128</v>
      </c>
      <c r="B143" s="445" t="s">
        <v>1785</v>
      </c>
      <c r="C143" s="445" t="s">
        <v>2163</v>
      </c>
      <c r="D143" s="445" t="s">
        <v>2164</v>
      </c>
      <c r="E143" s="445">
        <v>200</v>
      </c>
      <c r="F143" s="445">
        <v>1180</v>
      </c>
      <c r="G143" s="445" t="s">
        <v>2049</v>
      </c>
      <c r="H143" s="445" t="s">
        <v>2165</v>
      </c>
      <c r="I143" s="115"/>
    </row>
    <row r="144" spans="1:9" ht="30">
      <c r="A144" s="444">
        <v>129</v>
      </c>
      <c r="B144" s="445" t="s">
        <v>1785</v>
      </c>
      <c r="C144" s="445" t="s">
        <v>2166</v>
      </c>
      <c r="D144" s="445" t="s">
        <v>2167</v>
      </c>
      <c r="E144" s="445">
        <v>438</v>
      </c>
      <c r="F144" s="445">
        <v>300</v>
      </c>
      <c r="G144" s="445" t="s">
        <v>2049</v>
      </c>
      <c r="H144" s="445" t="s">
        <v>2168</v>
      </c>
      <c r="I144" s="115"/>
    </row>
    <row r="145" spans="1:9" ht="30">
      <c r="A145" s="444">
        <v>130</v>
      </c>
      <c r="B145" s="445" t="s">
        <v>1785</v>
      </c>
      <c r="C145" s="445" t="s">
        <v>2169</v>
      </c>
      <c r="D145" s="445" t="s">
        <v>2170</v>
      </c>
      <c r="E145" s="445">
        <v>60</v>
      </c>
      <c r="F145" s="445">
        <v>200</v>
      </c>
      <c r="G145" s="445" t="s">
        <v>2049</v>
      </c>
      <c r="H145" s="445" t="s">
        <v>2171</v>
      </c>
      <c r="I145" s="115"/>
    </row>
    <row r="146" spans="1:9" ht="60">
      <c r="A146" s="444">
        <v>131</v>
      </c>
      <c r="B146" s="445" t="s">
        <v>1785</v>
      </c>
      <c r="C146" s="445" t="s">
        <v>2172</v>
      </c>
      <c r="D146" s="445" t="s">
        <v>2173</v>
      </c>
      <c r="E146" s="445">
        <v>493</v>
      </c>
      <c r="F146" s="445">
        <v>200</v>
      </c>
      <c r="G146" s="445" t="s">
        <v>2049</v>
      </c>
      <c r="H146" s="445" t="s">
        <v>2174</v>
      </c>
      <c r="I146" s="115"/>
    </row>
    <row r="147" spans="1:9" ht="45">
      <c r="A147" s="444">
        <v>132</v>
      </c>
      <c r="B147" s="445" t="s">
        <v>1785</v>
      </c>
      <c r="C147" s="445" t="s">
        <v>2175</v>
      </c>
      <c r="D147" s="445" t="s">
        <v>2176</v>
      </c>
      <c r="E147" s="445">
        <v>435</v>
      </c>
      <c r="F147" s="445">
        <v>300</v>
      </c>
      <c r="G147" s="445" t="s">
        <v>2049</v>
      </c>
      <c r="H147" s="445" t="s">
        <v>2177</v>
      </c>
      <c r="I147" s="115"/>
    </row>
    <row r="148" spans="1:9" ht="105">
      <c r="A148" s="444">
        <v>133</v>
      </c>
      <c r="B148" s="445" t="s">
        <v>1785</v>
      </c>
      <c r="C148" s="445" t="s">
        <v>2178</v>
      </c>
      <c r="D148" s="445" t="s">
        <v>2179</v>
      </c>
      <c r="E148" s="445">
        <v>257.39999999999998</v>
      </c>
      <c r="F148" s="445">
        <v>150</v>
      </c>
      <c r="G148" s="445" t="s">
        <v>2049</v>
      </c>
      <c r="H148" s="445" t="s">
        <v>2180</v>
      </c>
      <c r="I148" s="115"/>
    </row>
    <row r="149" spans="1:9" ht="60">
      <c r="A149" s="444">
        <v>134</v>
      </c>
      <c r="B149" s="445" t="s">
        <v>1785</v>
      </c>
      <c r="C149" s="445" t="s">
        <v>2181</v>
      </c>
      <c r="D149" s="445" t="s">
        <v>2182</v>
      </c>
      <c r="E149" s="445">
        <v>848</v>
      </c>
      <c r="F149" s="445">
        <v>150</v>
      </c>
      <c r="G149" s="445" t="s">
        <v>2049</v>
      </c>
      <c r="H149" s="445" t="s">
        <v>2183</v>
      </c>
      <c r="I149" s="115"/>
    </row>
    <row r="150" spans="1:9" ht="75">
      <c r="A150" s="444">
        <v>135</v>
      </c>
      <c r="B150" s="445" t="s">
        <v>1785</v>
      </c>
      <c r="C150" s="445" t="s">
        <v>2184</v>
      </c>
      <c r="D150" s="445" t="s">
        <v>2185</v>
      </c>
      <c r="E150" s="445">
        <v>386.6</v>
      </c>
      <c r="F150" s="445">
        <v>360</v>
      </c>
      <c r="G150" s="445" t="s">
        <v>2049</v>
      </c>
      <c r="H150" s="445" t="s">
        <v>2186</v>
      </c>
      <c r="I150" s="115"/>
    </row>
    <row r="151" spans="1:9" ht="60">
      <c r="A151" s="444">
        <v>136</v>
      </c>
      <c r="B151" s="445" t="s">
        <v>1785</v>
      </c>
      <c r="C151" s="445" t="s">
        <v>2074</v>
      </c>
      <c r="D151" s="445" t="s">
        <v>2075</v>
      </c>
      <c r="E151" s="445">
        <v>355</v>
      </c>
      <c r="F151" s="445">
        <v>2000</v>
      </c>
      <c r="G151" s="445" t="s">
        <v>2049</v>
      </c>
      <c r="H151" s="445" t="s">
        <v>2076</v>
      </c>
      <c r="I151" s="115"/>
    </row>
    <row r="152" spans="1:9" ht="60">
      <c r="A152" s="444">
        <v>137</v>
      </c>
      <c r="B152" s="445" t="s">
        <v>1785</v>
      </c>
      <c r="C152" s="445" t="s">
        <v>2187</v>
      </c>
      <c r="D152" s="445" t="s">
        <v>2188</v>
      </c>
      <c r="E152" s="445">
        <v>137</v>
      </c>
      <c r="F152" s="445">
        <v>525</v>
      </c>
      <c r="G152" s="445" t="s">
        <v>2049</v>
      </c>
      <c r="H152" s="445" t="s">
        <v>2053</v>
      </c>
      <c r="I152" s="115"/>
    </row>
    <row r="153" spans="1:9" ht="60">
      <c r="A153" s="444">
        <v>138</v>
      </c>
      <c r="B153" s="445" t="s">
        <v>1785</v>
      </c>
      <c r="C153" s="445" t="s">
        <v>2187</v>
      </c>
      <c r="D153" s="445" t="s">
        <v>2188</v>
      </c>
      <c r="E153" s="445">
        <v>137</v>
      </c>
      <c r="F153" s="445">
        <v>350</v>
      </c>
      <c r="G153" s="445" t="s">
        <v>2049</v>
      </c>
      <c r="H153" s="445" t="s">
        <v>2053</v>
      </c>
      <c r="I153" s="115"/>
    </row>
    <row r="154" spans="1:9" ht="60">
      <c r="A154" s="444">
        <v>139</v>
      </c>
      <c r="B154" s="445" t="s">
        <v>1785</v>
      </c>
      <c r="C154" s="445" t="s">
        <v>2189</v>
      </c>
      <c r="D154" s="445" t="s">
        <v>2190</v>
      </c>
      <c r="E154" s="445">
        <v>200</v>
      </c>
      <c r="F154" s="445">
        <v>200</v>
      </c>
      <c r="G154" s="445" t="s">
        <v>2049</v>
      </c>
      <c r="H154" s="445" t="s">
        <v>2191</v>
      </c>
      <c r="I154" s="115"/>
    </row>
    <row r="155" spans="1:9" ht="75">
      <c r="A155" s="444">
        <v>140</v>
      </c>
      <c r="B155" s="445" t="s">
        <v>1785</v>
      </c>
      <c r="C155" s="445" t="s">
        <v>2192</v>
      </c>
      <c r="D155" s="445" t="s">
        <v>2193</v>
      </c>
      <c r="E155" s="445">
        <v>705</v>
      </c>
      <c r="F155" s="445">
        <v>400</v>
      </c>
      <c r="G155" s="445" t="s">
        <v>2049</v>
      </c>
      <c r="H155" s="445" t="s">
        <v>2194</v>
      </c>
      <c r="I155" s="115"/>
    </row>
    <row r="156" spans="1:9" ht="45">
      <c r="A156" s="444">
        <v>141</v>
      </c>
      <c r="B156" s="445" t="s">
        <v>1785</v>
      </c>
      <c r="C156" s="445" t="s">
        <v>2195</v>
      </c>
      <c r="D156" s="445" t="s">
        <v>2196</v>
      </c>
      <c r="E156" s="445">
        <v>135</v>
      </c>
      <c r="F156" s="445">
        <v>800</v>
      </c>
      <c r="G156" s="445" t="s">
        <v>2049</v>
      </c>
      <c r="H156" s="445" t="s">
        <v>2197</v>
      </c>
      <c r="I156" s="115"/>
    </row>
    <row r="157" spans="1:9">
      <c r="A157" s="444">
        <v>142</v>
      </c>
      <c r="B157" s="445" t="s">
        <v>1785</v>
      </c>
      <c r="C157" s="445" t="s">
        <v>2198</v>
      </c>
      <c r="D157" s="445" t="s">
        <v>2199</v>
      </c>
      <c r="E157" s="445">
        <v>200</v>
      </c>
      <c r="F157" s="445">
        <v>300</v>
      </c>
      <c r="G157" s="445" t="s">
        <v>2049</v>
      </c>
      <c r="H157" s="445" t="s">
        <v>2200</v>
      </c>
      <c r="I157" s="115"/>
    </row>
    <row r="158" spans="1:9" ht="60">
      <c r="A158" s="444">
        <v>143</v>
      </c>
      <c r="B158" s="445" t="s">
        <v>1785</v>
      </c>
      <c r="C158" s="445" t="s">
        <v>2201</v>
      </c>
      <c r="D158" s="445" t="s">
        <v>2202</v>
      </c>
      <c r="E158" s="445">
        <v>550</v>
      </c>
      <c r="F158" s="445">
        <v>2500</v>
      </c>
      <c r="G158" s="445" t="s">
        <v>2049</v>
      </c>
      <c r="H158" s="445" t="s">
        <v>2203</v>
      </c>
      <c r="I158" s="115"/>
    </row>
    <row r="159" spans="1:9" ht="90">
      <c r="A159" s="444">
        <v>144</v>
      </c>
      <c r="B159" s="445" t="s">
        <v>1785</v>
      </c>
      <c r="C159" s="445" t="s">
        <v>2204</v>
      </c>
      <c r="D159" s="445" t="s">
        <v>2205</v>
      </c>
      <c r="E159" s="445">
        <v>720</v>
      </c>
      <c r="F159" s="445">
        <v>400</v>
      </c>
      <c r="G159" s="445" t="s">
        <v>2049</v>
      </c>
      <c r="H159" s="445" t="s">
        <v>2206</v>
      </c>
      <c r="I159" s="115"/>
    </row>
    <row r="160" spans="1:9" ht="90">
      <c r="A160" s="444">
        <v>145</v>
      </c>
      <c r="B160" s="445" t="s">
        <v>1785</v>
      </c>
      <c r="C160" s="445" t="s">
        <v>2207</v>
      </c>
      <c r="D160" s="445" t="s">
        <v>2208</v>
      </c>
      <c r="E160" s="445">
        <v>415.2</v>
      </c>
      <c r="F160" s="445">
        <v>450</v>
      </c>
      <c r="G160" s="445" t="s">
        <v>2049</v>
      </c>
      <c r="H160" s="445" t="s">
        <v>2209</v>
      </c>
      <c r="I160" s="115"/>
    </row>
    <row r="161" spans="1:9" ht="75">
      <c r="A161" s="444">
        <v>146</v>
      </c>
      <c r="B161" s="445" t="s">
        <v>1785</v>
      </c>
      <c r="C161" s="445" t="s">
        <v>2210</v>
      </c>
      <c r="D161" s="445" t="s">
        <v>2211</v>
      </c>
      <c r="E161" s="445">
        <v>499.7</v>
      </c>
      <c r="F161" s="445">
        <v>200</v>
      </c>
      <c r="G161" s="445" t="s">
        <v>2049</v>
      </c>
      <c r="H161" s="445" t="s">
        <v>2212</v>
      </c>
      <c r="I161" s="115"/>
    </row>
    <row r="162" spans="1:9" ht="75">
      <c r="A162" s="444">
        <v>147</v>
      </c>
      <c r="B162" s="445" t="s">
        <v>1785</v>
      </c>
      <c r="C162" s="445" t="s">
        <v>2213</v>
      </c>
      <c r="D162" s="445" t="s">
        <v>2214</v>
      </c>
      <c r="E162" s="445">
        <v>320</v>
      </c>
      <c r="F162" s="445">
        <v>200</v>
      </c>
      <c r="G162" s="445" t="s">
        <v>2049</v>
      </c>
      <c r="H162" s="445" t="s">
        <v>2215</v>
      </c>
      <c r="I162" s="115"/>
    </row>
    <row r="163" spans="1:9" ht="75">
      <c r="A163" s="444">
        <v>148</v>
      </c>
      <c r="B163" s="445" t="s">
        <v>1785</v>
      </c>
      <c r="C163" s="445" t="s">
        <v>2216</v>
      </c>
      <c r="D163" s="445" t="s">
        <v>2217</v>
      </c>
      <c r="E163" s="445">
        <v>413.81</v>
      </c>
      <c r="F163" s="445">
        <v>100</v>
      </c>
      <c r="G163" s="445" t="s">
        <v>2049</v>
      </c>
      <c r="H163" s="445" t="s">
        <v>2218</v>
      </c>
      <c r="I163" s="115"/>
    </row>
    <row r="164" spans="1:9" ht="60">
      <c r="A164" s="444">
        <v>149</v>
      </c>
      <c r="B164" s="445" t="s">
        <v>1785</v>
      </c>
      <c r="C164" s="445" t="s">
        <v>2219</v>
      </c>
      <c r="D164" s="445" t="s">
        <v>2220</v>
      </c>
      <c r="E164" s="445">
        <v>500</v>
      </c>
      <c r="F164" s="445">
        <v>300</v>
      </c>
      <c r="G164" s="445" t="s">
        <v>2049</v>
      </c>
      <c r="H164" s="445" t="s">
        <v>2221</v>
      </c>
      <c r="I164" s="115"/>
    </row>
    <row r="165" spans="1:9" ht="75">
      <c r="A165" s="444">
        <v>150</v>
      </c>
      <c r="B165" s="445" t="s">
        <v>1785</v>
      </c>
      <c r="C165" s="445" t="s">
        <v>2222</v>
      </c>
      <c r="D165" s="445" t="s">
        <v>2223</v>
      </c>
      <c r="E165" s="445">
        <v>410.6</v>
      </c>
      <c r="F165" s="445">
        <v>200</v>
      </c>
      <c r="G165" s="445" t="s">
        <v>2049</v>
      </c>
      <c r="H165" s="445" t="s">
        <v>2224</v>
      </c>
      <c r="I165" s="115"/>
    </row>
    <row r="166" spans="1:9" ht="45">
      <c r="A166" s="444">
        <v>151</v>
      </c>
      <c r="B166" s="445" t="s">
        <v>1785</v>
      </c>
      <c r="C166" s="445" t="s">
        <v>2225</v>
      </c>
      <c r="D166" s="445" t="s">
        <v>2226</v>
      </c>
      <c r="E166" s="445">
        <v>370</v>
      </c>
      <c r="F166" s="445">
        <v>200</v>
      </c>
      <c r="G166" s="445" t="s">
        <v>2049</v>
      </c>
      <c r="H166" s="445" t="s">
        <v>2227</v>
      </c>
      <c r="I166" s="115"/>
    </row>
    <row r="167" spans="1:9" ht="45">
      <c r="A167" s="444">
        <v>152</v>
      </c>
      <c r="B167" s="445" t="s">
        <v>1785</v>
      </c>
      <c r="C167" s="445" t="s">
        <v>2228</v>
      </c>
      <c r="D167" s="445" t="s">
        <v>2229</v>
      </c>
      <c r="E167" s="445">
        <v>800</v>
      </c>
      <c r="F167" s="445">
        <v>3200</v>
      </c>
      <c r="G167" s="445" t="s">
        <v>2049</v>
      </c>
      <c r="H167" s="445" t="s">
        <v>2230</v>
      </c>
      <c r="I167" s="115"/>
    </row>
    <row r="168" spans="1:9" ht="75">
      <c r="A168" s="444">
        <v>153</v>
      </c>
      <c r="B168" s="445" t="s">
        <v>1785</v>
      </c>
      <c r="C168" s="445" t="s">
        <v>2231</v>
      </c>
      <c r="D168" s="445" t="s">
        <v>2232</v>
      </c>
      <c r="E168" s="445">
        <v>3000</v>
      </c>
      <c r="F168" s="445">
        <v>10000</v>
      </c>
      <c r="G168" s="445" t="s">
        <v>2049</v>
      </c>
      <c r="H168" s="445" t="s">
        <v>2233</v>
      </c>
      <c r="I168" s="115"/>
    </row>
    <row r="169" spans="1:9" ht="75">
      <c r="A169" s="444">
        <v>154</v>
      </c>
      <c r="B169" s="445" t="s">
        <v>1785</v>
      </c>
      <c r="C169" s="445" t="s">
        <v>2234</v>
      </c>
      <c r="D169" s="445" t="s">
        <v>2235</v>
      </c>
      <c r="E169" s="445">
        <v>400</v>
      </c>
      <c r="F169" s="445">
        <v>500</v>
      </c>
      <c r="G169" s="445" t="s">
        <v>2049</v>
      </c>
      <c r="H169" s="445" t="s">
        <v>2236</v>
      </c>
      <c r="I169" s="115"/>
    </row>
    <row r="170" spans="1:9" ht="75">
      <c r="A170" s="444">
        <v>155</v>
      </c>
      <c r="B170" s="445" t="s">
        <v>1785</v>
      </c>
      <c r="C170" s="445" t="s">
        <v>2237</v>
      </c>
      <c r="D170" s="445" t="s">
        <v>2238</v>
      </c>
      <c r="E170" s="445">
        <v>140</v>
      </c>
      <c r="F170" s="445">
        <v>200</v>
      </c>
      <c r="G170" s="445" t="s">
        <v>2049</v>
      </c>
      <c r="H170" s="445" t="s">
        <v>2239</v>
      </c>
      <c r="I170" s="115"/>
    </row>
    <row r="171" spans="1:9" ht="30">
      <c r="A171" s="444">
        <v>156</v>
      </c>
      <c r="B171" s="445" t="s">
        <v>1785</v>
      </c>
      <c r="C171" s="445" t="s">
        <v>2240</v>
      </c>
      <c r="D171" s="445" t="s">
        <v>2241</v>
      </c>
      <c r="E171" s="445">
        <v>100</v>
      </c>
      <c r="F171" s="445">
        <v>450</v>
      </c>
      <c r="G171" s="445" t="s">
        <v>2049</v>
      </c>
      <c r="H171" s="445" t="s">
        <v>2242</v>
      </c>
      <c r="I171" s="115"/>
    </row>
    <row r="172" spans="1:9" ht="30">
      <c r="A172" s="444">
        <v>157</v>
      </c>
      <c r="B172" s="445" t="s">
        <v>1785</v>
      </c>
      <c r="C172" s="445" t="s">
        <v>2243</v>
      </c>
      <c r="D172" s="445" t="s">
        <v>2244</v>
      </c>
      <c r="E172" s="445">
        <v>249.3</v>
      </c>
      <c r="F172" s="445">
        <v>750</v>
      </c>
      <c r="G172" s="445" t="s">
        <v>2049</v>
      </c>
      <c r="H172" s="445" t="s">
        <v>2245</v>
      </c>
      <c r="I172" s="115"/>
    </row>
    <row r="173" spans="1:9" ht="75">
      <c r="A173" s="444">
        <v>158</v>
      </c>
      <c r="B173" s="445" t="s">
        <v>1785</v>
      </c>
      <c r="C173" s="445" t="s">
        <v>2246</v>
      </c>
      <c r="D173" s="445" t="s">
        <v>2247</v>
      </c>
      <c r="E173" s="445">
        <v>670</v>
      </c>
      <c r="F173" s="445">
        <v>5000</v>
      </c>
      <c r="G173" s="445" t="s">
        <v>2049</v>
      </c>
      <c r="H173" s="445" t="s">
        <v>2248</v>
      </c>
      <c r="I173" s="115"/>
    </row>
    <row r="174" spans="1:9" ht="60">
      <c r="A174" s="444">
        <v>159</v>
      </c>
      <c r="B174" s="445" t="s">
        <v>1785</v>
      </c>
      <c r="C174" s="445" t="s">
        <v>2249</v>
      </c>
      <c r="D174" s="445" t="s">
        <v>2250</v>
      </c>
      <c r="E174" s="445">
        <v>450</v>
      </c>
      <c r="F174" s="445">
        <v>200</v>
      </c>
      <c r="G174" s="445" t="s">
        <v>2049</v>
      </c>
      <c r="H174" s="445" t="s">
        <v>2251</v>
      </c>
      <c r="I174" s="115"/>
    </row>
    <row r="175" spans="1:9" ht="45">
      <c r="A175" s="444">
        <v>160</v>
      </c>
      <c r="B175" s="445" t="s">
        <v>1785</v>
      </c>
      <c r="C175" s="445" t="s">
        <v>2252</v>
      </c>
      <c r="D175" s="445" t="s">
        <v>2253</v>
      </c>
      <c r="E175" s="445">
        <v>600</v>
      </c>
      <c r="F175" s="445">
        <v>80</v>
      </c>
      <c r="G175" s="445" t="s">
        <v>2049</v>
      </c>
      <c r="H175" s="445" t="s">
        <v>2254</v>
      </c>
      <c r="I175" s="115"/>
    </row>
    <row r="176" spans="1:9" ht="60">
      <c r="A176" s="444">
        <v>161</v>
      </c>
      <c r="B176" s="445" t="s">
        <v>1785</v>
      </c>
      <c r="C176" s="445" t="s">
        <v>2255</v>
      </c>
      <c r="D176" s="445" t="s">
        <v>2256</v>
      </c>
      <c r="E176" s="445">
        <v>1150</v>
      </c>
      <c r="F176" s="445">
        <v>500</v>
      </c>
      <c r="G176" s="445" t="s">
        <v>2049</v>
      </c>
      <c r="H176" s="445" t="s">
        <v>2257</v>
      </c>
      <c r="I176" s="115"/>
    </row>
    <row r="177" spans="1:9" ht="60">
      <c r="A177" s="444">
        <v>162</v>
      </c>
      <c r="B177" s="445" t="s">
        <v>1785</v>
      </c>
      <c r="C177" s="445" t="s">
        <v>2258</v>
      </c>
      <c r="D177" s="445" t="s">
        <v>2259</v>
      </c>
      <c r="E177" s="445">
        <v>688</v>
      </c>
      <c r="F177" s="445">
        <v>800</v>
      </c>
      <c r="G177" s="445" t="s">
        <v>2049</v>
      </c>
      <c r="H177" s="445" t="s">
        <v>2260</v>
      </c>
      <c r="I177" s="115"/>
    </row>
    <row r="178" spans="1:9" ht="30">
      <c r="A178" s="444">
        <v>163</v>
      </c>
      <c r="B178" s="445" t="s">
        <v>1785</v>
      </c>
      <c r="C178" s="445" t="s">
        <v>2261</v>
      </c>
      <c r="D178" s="445" t="s">
        <v>2262</v>
      </c>
      <c r="E178" s="445">
        <v>400</v>
      </c>
      <c r="F178" s="445">
        <v>600</v>
      </c>
      <c r="G178" s="445" t="s">
        <v>2049</v>
      </c>
      <c r="H178" s="445" t="s">
        <v>2263</v>
      </c>
      <c r="I178" s="115"/>
    </row>
    <row r="179" spans="1:9" s="21" customFormat="1">
      <c r="A179" s="58" t="s">
        <v>258</v>
      </c>
      <c r="B179" s="23"/>
      <c r="C179" s="23"/>
      <c r="D179" s="23"/>
      <c r="E179" s="23"/>
      <c r="F179" s="23"/>
      <c r="G179" s="121"/>
      <c r="H179" s="23"/>
      <c r="I179" s="115"/>
    </row>
    <row r="180" spans="1:9" s="21" customFormat="1" ht="12.75"/>
    <row r="181" spans="1:9" s="21" customFormat="1" ht="12.75"/>
    <row r="182" spans="1:9" s="21" customFormat="1">
      <c r="A182" s="22"/>
    </row>
    <row r="183" spans="1:9" s="2" customFormat="1">
      <c r="B183" s="61" t="s">
        <v>93</v>
      </c>
      <c r="E183" s="5"/>
    </row>
    <row r="184" spans="1:9" s="2" customFormat="1">
      <c r="C184" s="60"/>
      <c r="E184" s="60"/>
      <c r="F184" s="62"/>
      <c r="G184"/>
      <c r="H184"/>
      <c r="I184"/>
    </row>
    <row r="185" spans="1:9" s="2" customFormat="1">
      <c r="A185"/>
      <c r="C185" s="59" t="s">
        <v>248</v>
      </c>
      <c r="E185" s="2" t="s">
        <v>253</v>
      </c>
      <c r="F185"/>
      <c r="G185"/>
      <c r="H185"/>
      <c r="I185"/>
    </row>
    <row r="186" spans="1:9" s="2" customFormat="1">
      <c r="A186"/>
      <c r="C186" s="56" t="s">
        <v>123</v>
      </c>
      <c r="E186" s="2" t="s">
        <v>249</v>
      </c>
      <c r="F186"/>
      <c r="G186"/>
      <c r="H186"/>
      <c r="I186"/>
    </row>
    <row r="187" spans="1:9" customFormat="1">
      <c r="B187" s="2"/>
      <c r="C187" s="22"/>
    </row>
  </sheetData>
  <mergeCells count="26">
    <mergeCell ref="A1:D1"/>
    <mergeCell ref="A10:A11"/>
    <mergeCell ref="B10:B11"/>
    <mergeCell ref="C10:C11"/>
    <mergeCell ref="D10:D11"/>
    <mergeCell ref="E10:E11"/>
    <mergeCell ref="A36:A37"/>
    <mergeCell ref="B36:B37"/>
    <mergeCell ref="C36:C37"/>
    <mergeCell ref="D36:D37"/>
    <mergeCell ref="E36:E37"/>
    <mergeCell ref="A56:A57"/>
    <mergeCell ref="B56:B57"/>
    <mergeCell ref="C56:C57"/>
    <mergeCell ref="D56:D57"/>
    <mergeCell ref="E56:E57"/>
    <mergeCell ref="A77:A80"/>
    <mergeCell ref="B77:B80"/>
    <mergeCell ref="C77:C80"/>
    <mergeCell ref="D77:D80"/>
    <mergeCell ref="E77:E80"/>
    <mergeCell ref="A83:A84"/>
    <mergeCell ref="B83:B84"/>
    <mergeCell ref="C83:C84"/>
    <mergeCell ref="D83:D84"/>
    <mergeCell ref="E83:E84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0 B12:B36 B38:B56 B58:B77 B81:B83 B85:B179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179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1"/>
  <sheetViews>
    <sheetView showGridLines="0" view="pageBreakPreview" zoomScale="80" zoomScaleNormal="100" zoomScaleSheetLayoutView="80" workbookViewId="0">
      <selection activeCell="P13" sqref="P13"/>
    </sheetView>
  </sheetViews>
  <sheetFormatPr defaultColWidth="9.140625" defaultRowHeight="15"/>
  <cols>
    <col min="1" max="1" width="4.7109375" style="254" customWidth="1"/>
    <col min="2" max="2" width="23.28515625" style="254" customWidth="1"/>
    <col min="3" max="4" width="17.7109375" style="254" customWidth="1"/>
    <col min="5" max="6" width="14.140625" style="252" customWidth="1"/>
    <col min="7" max="7" width="20.42578125" style="252" customWidth="1"/>
    <col min="8" max="8" width="23.7109375" style="252" customWidth="1"/>
    <col min="9" max="9" width="21.42578125" style="252" customWidth="1"/>
    <col min="10" max="10" width="1" style="254" customWidth="1"/>
    <col min="11" max="16384" width="9.140625" style="254"/>
  </cols>
  <sheetData>
    <row r="1" spans="1:12" s="252" customFormat="1">
      <c r="A1" s="512" t="s">
        <v>496</v>
      </c>
      <c r="B1" s="512"/>
      <c r="C1" s="512"/>
      <c r="D1" s="512"/>
      <c r="E1" s="512"/>
      <c r="F1" s="114"/>
      <c r="G1" s="114"/>
      <c r="H1" s="242"/>
      <c r="I1" s="87" t="s">
        <v>182</v>
      </c>
      <c r="J1" s="117"/>
    </row>
    <row r="2" spans="1:12" s="252" customFormat="1">
      <c r="A2" s="89" t="s">
        <v>124</v>
      </c>
      <c r="B2" s="114"/>
      <c r="C2" s="114"/>
      <c r="D2" s="114"/>
      <c r="E2" s="114"/>
      <c r="F2" s="114"/>
      <c r="G2" s="114"/>
      <c r="H2" s="242"/>
      <c r="I2" s="116" t="str">
        <f>'ფორმა N1'!M2</f>
        <v>01.01-31.12.2023</v>
      </c>
      <c r="J2" s="117"/>
    </row>
    <row r="3" spans="1:12" s="252" customFormat="1">
      <c r="A3" s="114"/>
      <c r="B3" s="114"/>
      <c r="C3" s="114"/>
      <c r="D3" s="114"/>
      <c r="E3" s="114"/>
      <c r="F3" s="114"/>
      <c r="G3" s="114"/>
      <c r="H3" s="112"/>
      <c r="I3" s="112"/>
      <c r="J3" s="117"/>
    </row>
    <row r="4" spans="1:12" s="2" customFormat="1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114"/>
      <c r="F4" s="114"/>
      <c r="G4" s="114"/>
      <c r="H4" s="114"/>
      <c r="I4" s="114"/>
      <c r="J4" s="89"/>
      <c r="L4" s="252"/>
    </row>
    <row r="5" spans="1:12" s="2" customFormat="1">
      <c r="A5" s="99" t="str">
        <f>'ფორმა N1'!D4</f>
        <v>მპგ ქართული ოცნება დემოკრატიული საქართველო</v>
      </c>
      <c r="B5" s="1"/>
      <c r="C5" s="1"/>
      <c r="D5" s="1"/>
      <c r="E5" s="220"/>
      <c r="F5" s="220"/>
      <c r="G5" s="220"/>
      <c r="H5" s="220"/>
      <c r="I5" s="220"/>
      <c r="J5" s="89"/>
    </row>
    <row r="6" spans="1:12" s="252" customFormat="1" ht="13.5">
      <c r="A6" s="113"/>
      <c r="B6" s="114"/>
      <c r="C6" s="114"/>
      <c r="D6" s="114"/>
      <c r="E6" s="114"/>
      <c r="F6" s="114"/>
      <c r="G6" s="114"/>
      <c r="H6" s="114"/>
      <c r="I6" s="114"/>
      <c r="J6" s="242"/>
    </row>
    <row r="7" spans="1:12" ht="30">
      <c r="A7" s="243" t="s">
        <v>64</v>
      </c>
      <c r="B7" s="245" t="s">
        <v>229</v>
      </c>
      <c r="C7" s="244" t="s">
        <v>225</v>
      </c>
      <c r="D7" s="244" t="s">
        <v>226</v>
      </c>
      <c r="E7" s="244" t="s">
        <v>227</v>
      </c>
      <c r="F7" s="244" t="s">
        <v>228</v>
      </c>
      <c r="G7" s="244" t="s">
        <v>222</v>
      </c>
      <c r="H7" s="244" t="s">
        <v>223</v>
      </c>
      <c r="I7" s="244" t="s">
        <v>224</v>
      </c>
      <c r="J7" s="253"/>
    </row>
    <row r="8" spans="1:12">
      <c r="A8" s="245">
        <v>1</v>
      </c>
      <c r="B8" s="245">
        <v>2</v>
      </c>
      <c r="C8" s="244">
        <v>3</v>
      </c>
      <c r="D8" s="245">
        <v>4</v>
      </c>
      <c r="E8" s="244">
        <v>5</v>
      </c>
      <c r="F8" s="245">
        <v>6</v>
      </c>
      <c r="G8" s="244">
        <v>7</v>
      </c>
      <c r="H8" s="245">
        <v>8</v>
      </c>
      <c r="I8" s="244">
        <v>9</v>
      </c>
      <c r="J8" s="253"/>
    </row>
    <row r="9" spans="1:12" ht="30">
      <c r="A9" s="440">
        <v>1</v>
      </c>
      <c r="B9" s="441" t="s">
        <v>1766</v>
      </c>
      <c r="C9" s="441" t="s">
        <v>1767</v>
      </c>
      <c r="D9" s="441" t="s">
        <v>1768</v>
      </c>
      <c r="E9" s="441">
        <v>2017</v>
      </c>
      <c r="F9" s="441" t="s">
        <v>1769</v>
      </c>
      <c r="G9" s="441">
        <v>124354.2</v>
      </c>
      <c r="H9" s="442">
        <v>44872</v>
      </c>
      <c r="I9" s="441" t="s">
        <v>1770</v>
      </c>
      <c r="J9" s="253"/>
    </row>
    <row r="10" spans="1:12" ht="15.75">
      <c r="A10" s="440">
        <v>2</v>
      </c>
      <c r="B10" s="441" t="s">
        <v>1771</v>
      </c>
      <c r="C10" s="441" t="s">
        <v>1772</v>
      </c>
      <c r="D10" s="441" t="s">
        <v>1773</v>
      </c>
      <c r="E10" s="441">
        <v>2016</v>
      </c>
      <c r="F10" s="441" t="s">
        <v>1774</v>
      </c>
      <c r="G10" s="441">
        <v>24874.959999999999</v>
      </c>
      <c r="H10" s="443" t="s">
        <v>1775</v>
      </c>
      <c r="I10" s="441" t="s">
        <v>1770</v>
      </c>
      <c r="J10" s="253"/>
    </row>
    <row r="11" spans="1:12" ht="15.75">
      <c r="A11" s="440">
        <v>3</v>
      </c>
      <c r="B11" s="441" t="s">
        <v>1771</v>
      </c>
      <c r="C11" s="441" t="s">
        <v>1772</v>
      </c>
      <c r="D11" s="441" t="s">
        <v>1773</v>
      </c>
      <c r="E11" s="441">
        <v>2016</v>
      </c>
      <c r="F11" s="441" t="s">
        <v>1776</v>
      </c>
      <c r="G11" s="441">
        <v>24874.959999999999</v>
      </c>
      <c r="H11" s="443" t="s">
        <v>1775</v>
      </c>
      <c r="I11" s="441" t="s">
        <v>1770</v>
      </c>
      <c r="J11" s="253"/>
    </row>
    <row r="12" spans="1:12" ht="15.75">
      <c r="A12" s="440">
        <v>4</v>
      </c>
      <c r="B12" s="441" t="s">
        <v>1771</v>
      </c>
      <c r="C12" s="441" t="s">
        <v>1772</v>
      </c>
      <c r="D12" s="441" t="s">
        <v>1773</v>
      </c>
      <c r="E12" s="441">
        <v>2016</v>
      </c>
      <c r="F12" s="441" t="s">
        <v>1777</v>
      </c>
      <c r="G12" s="441">
        <v>24874.959999999999</v>
      </c>
      <c r="H12" s="443" t="s">
        <v>1775</v>
      </c>
      <c r="I12" s="441" t="s">
        <v>1770</v>
      </c>
      <c r="J12" s="253"/>
    </row>
    <row r="13" spans="1:12" ht="15.75">
      <c r="A13" s="440">
        <v>5</v>
      </c>
      <c r="B13" s="441" t="s">
        <v>1771</v>
      </c>
      <c r="C13" s="441" t="s">
        <v>1772</v>
      </c>
      <c r="D13" s="441" t="s">
        <v>1773</v>
      </c>
      <c r="E13" s="441">
        <v>2016</v>
      </c>
      <c r="F13" s="441" t="s">
        <v>1778</v>
      </c>
      <c r="G13" s="441">
        <v>24874.959999999999</v>
      </c>
      <c r="H13" s="443" t="s">
        <v>1775</v>
      </c>
      <c r="I13" s="441" t="s">
        <v>1770</v>
      </c>
      <c r="J13" s="253"/>
    </row>
    <row r="14" spans="1:12" ht="15.75">
      <c r="A14" s="440">
        <v>6</v>
      </c>
      <c r="B14" s="441" t="s">
        <v>1771</v>
      </c>
      <c r="C14" s="441" t="s">
        <v>1772</v>
      </c>
      <c r="D14" s="441" t="s">
        <v>1773</v>
      </c>
      <c r="E14" s="441">
        <v>2016</v>
      </c>
      <c r="F14" s="441" t="s">
        <v>1779</v>
      </c>
      <c r="G14" s="441">
        <v>23250.45</v>
      </c>
      <c r="H14" s="443" t="s">
        <v>1775</v>
      </c>
      <c r="I14" s="441" t="s">
        <v>1770</v>
      </c>
      <c r="J14" s="253"/>
    </row>
    <row r="15" spans="1:12" s="252" customFormat="1">
      <c r="A15" s="440">
        <v>7</v>
      </c>
      <c r="B15" s="441" t="s">
        <v>1771</v>
      </c>
      <c r="C15" s="441" t="s">
        <v>1772</v>
      </c>
      <c r="D15" s="441" t="s">
        <v>1773</v>
      </c>
      <c r="E15" s="441">
        <v>2016</v>
      </c>
      <c r="F15" s="441" t="s">
        <v>1780</v>
      </c>
      <c r="G15" s="441">
        <v>23250.45</v>
      </c>
      <c r="H15" s="443" t="s">
        <v>1775</v>
      </c>
      <c r="I15" s="441" t="s">
        <v>1770</v>
      </c>
      <c r="J15" s="242"/>
    </row>
    <row r="16" spans="1:12" s="252" customFormat="1">
      <c r="A16" s="440">
        <v>8</v>
      </c>
      <c r="B16" s="441" t="s">
        <v>1771</v>
      </c>
      <c r="C16" s="441" t="s">
        <v>1772</v>
      </c>
      <c r="D16" s="441" t="s">
        <v>1773</v>
      </c>
      <c r="E16" s="441">
        <v>2016</v>
      </c>
      <c r="F16" s="441" t="s">
        <v>1781</v>
      </c>
      <c r="G16" s="441">
        <v>23250.45</v>
      </c>
      <c r="H16" s="443" t="s">
        <v>1775</v>
      </c>
      <c r="I16" s="441" t="s">
        <v>1770</v>
      </c>
      <c r="J16" s="242"/>
    </row>
    <row r="17" spans="1:10" s="252" customFormat="1">
      <c r="A17" s="440">
        <v>9</v>
      </c>
      <c r="B17" s="441" t="s">
        <v>1771</v>
      </c>
      <c r="C17" s="441" t="s">
        <v>1772</v>
      </c>
      <c r="D17" s="441" t="s">
        <v>1773</v>
      </c>
      <c r="E17" s="441">
        <v>2016</v>
      </c>
      <c r="F17" s="441" t="s">
        <v>1782</v>
      </c>
      <c r="G17" s="441">
        <v>23250.45</v>
      </c>
      <c r="H17" s="443" t="s">
        <v>1775</v>
      </c>
      <c r="I17" s="441" t="s">
        <v>1770</v>
      </c>
      <c r="J17" s="242"/>
    </row>
    <row r="18" spans="1:10" s="252" customFormat="1">
      <c r="A18" s="440">
        <v>10</v>
      </c>
      <c r="B18" s="441" t="s">
        <v>1771</v>
      </c>
      <c r="C18" s="441" t="s">
        <v>1772</v>
      </c>
      <c r="D18" s="441" t="s">
        <v>1773</v>
      </c>
      <c r="E18" s="441">
        <v>2016</v>
      </c>
      <c r="F18" s="441" t="s">
        <v>1783</v>
      </c>
      <c r="G18" s="441">
        <v>23250.45</v>
      </c>
      <c r="H18" s="443" t="s">
        <v>1775</v>
      </c>
      <c r="I18" s="441" t="s">
        <v>1770</v>
      </c>
      <c r="J18" s="242"/>
    </row>
    <row r="19" spans="1:10" s="252" customFormat="1">
      <c r="A19" s="440">
        <v>11</v>
      </c>
      <c r="B19" s="441" t="s">
        <v>1771</v>
      </c>
      <c r="C19" s="441" t="s">
        <v>1772</v>
      </c>
      <c r="D19" s="441" t="s">
        <v>1773</v>
      </c>
      <c r="E19" s="441">
        <v>2016</v>
      </c>
      <c r="F19" s="441" t="s">
        <v>1784</v>
      </c>
      <c r="G19" s="441">
        <v>24757.46</v>
      </c>
      <c r="H19" s="443" t="s">
        <v>1775</v>
      </c>
      <c r="I19" s="441" t="s">
        <v>1770</v>
      </c>
      <c r="J19" s="242"/>
    </row>
    <row r="20" spans="1:10" s="252" customFormat="1">
      <c r="A20" s="246">
        <v>12</v>
      </c>
      <c r="B20" s="247"/>
      <c r="C20" s="247"/>
      <c r="D20" s="247"/>
      <c r="E20" s="247"/>
      <c r="F20" s="247"/>
      <c r="G20" s="247"/>
      <c r="H20" s="255"/>
      <c r="I20" s="247"/>
      <c r="J20" s="242"/>
    </row>
    <row r="21" spans="1:10" s="252" customFormat="1">
      <c r="A21" s="246">
        <v>13</v>
      </c>
      <c r="B21" s="247"/>
      <c r="C21" s="247"/>
      <c r="D21" s="247"/>
      <c r="E21" s="247"/>
      <c r="F21" s="247"/>
      <c r="G21" s="247"/>
      <c r="H21" s="255"/>
      <c r="I21" s="247"/>
      <c r="J21" s="242"/>
    </row>
    <row r="22" spans="1:10" s="252" customFormat="1">
      <c r="A22" s="246">
        <v>14</v>
      </c>
      <c r="B22" s="247"/>
      <c r="C22" s="247"/>
      <c r="D22" s="247"/>
      <c r="E22" s="247"/>
      <c r="F22" s="247"/>
      <c r="G22" s="247"/>
      <c r="H22" s="255"/>
      <c r="I22" s="247"/>
      <c r="J22" s="242"/>
    </row>
    <row r="23" spans="1:10" s="252" customFormat="1">
      <c r="A23" s="246">
        <v>15</v>
      </c>
      <c r="B23" s="247"/>
      <c r="C23" s="247"/>
      <c r="D23" s="247"/>
      <c r="E23" s="247"/>
      <c r="F23" s="247"/>
      <c r="G23" s="247"/>
      <c r="H23" s="255"/>
      <c r="I23" s="247"/>
      <c r="J23" s="242"/>
    </row>
    <row r="24" spans="1:10" s="252" customFormat="1">
      <c r="A24" s="246" t="s">
        <v>258</v>
      </c>
      <c r="B24" s="247"/>
      <c r="C24" s="247"/>
      <c r="D24" s="247"/>
      <c r="E24" s="247"/>
      <c r="F24" s="247"/>
      <c r="G24" s="247"/>
      <c r="H24" s="255"/>
      <c r="I24" s="247"/>
      <c r="J24" s="242"/>
    </row>
    <row r="25" spans="1:10" s="252" customFormat="1" ht="12.75"/>
    <row r="26" spans="1:10" s="252" customFormat="1" ht="12.75"/>
    <row r="27" spans="1:10" s="252" customFormat="1">
      <c r="A27" s="254"/>
    </row>
    <row r="28" spans="1:10" s="2" customFormat="1">
      <c r="B28" s="61" t="s">
        <v>93</v>
      </c>
      <c r="E28" s="5"/>
    </row>
    <row r="29" spans="1:10" s="2" customFormat="1">
      <c r="C29" s="60"/>
      <c r="E29" s="60"/>
      <c r="F29" s="256"/>
      <c r="G29" s="256"/>
      <c r="H29" s="220"/>
      <c r="I29" s="220"/>
    </row>
    <row r="30" spans="1:10" s="2" customFormat="1">
      <c r="A30" s="220"/>
      <c r="C30" s="59" t="s">
        <v>248</v>
      </c>
      <c r="E30" s="2" t="s">
        <v>253</v>
      </c>
      <c r="F30" s="220"/>
      <c r="G30" s="220"/>
      <c r="H30" s="220"/>
      <c r="I30" s="220"/>
    </row>
    <row r="31" spans="1:10" s="2" customFormat="1">
      <c r="A31" s="220"/>
      <c r="C31" s="56" t="s">
        <v>123</v>
      </c>
      <c r="E31" s="2" t="s">
        <v>249</v>
      </c>
      <c r="F31" s="220"/>
      <c r="G31" s="220"/>
      <c r="H31" s="220"/>
      <c r="I31" s="220"/>
    </row>
    <row r="32" spans="1:10" s="220" customFormat="1">
      <c r="B32" s="2"/>
      <c r="C32" s="254"/>
    </row>
    <row r="33" s="220" customFormat="1" ht="12.75"/>
    <row r="34" s="252" customFormat="1" ht="12.75"/>
    <row r="35" s="252" customFormat="1" ht="12.75"/>
    <row r="36" s="252" customFormat="1" ht="12.75"/>
    <row r="37" s="252" customFormat="1" ht="12.75"/>
    <row r="38" s="252" customFormat="1" ht="12.75"/>
    <row r="39" s="252" customFormat="1" ht="12.75"/>
    <row r="40" s="252" customFormat="1" ht="12.75"/>
    <row r="41" s="252" customFormat="1" ht="12.75"/>
    <row r="42" s="252" customFormat="1" ht="12.75"/>
    <row r="43" s="252" customFormat="1" ht="12.75"/>
    <row r="44" s="252" customFormat="1" ht="12.75"/>
    <row r="45" s="252" customFormat="1" ht="12.75"/>
    <row r="46" s="252" customFormat="1" ht="12.75"/>
    <row r="47" s="252" customFormat="1" ht="12.75"/>
    <row r="48" s="252" customFormat="1" ht="12.75"/>
    <row r="49" s="252" customFormat="1" ht="12.75"/>
    <row r="50" s="252" customFormat="1" ht="12.75"/>
    <row r="51" s="252" customFormat="1" ht="12.75"/>
  </sheetData>
  <mergeCells count="1">
    <mergeCell ref="A1:E1"/>
  </mergeCells>
  <dataValidations count="1">
    <dataValidation allowBlank="1" showInputMessage="1" showErrorMessage="1" error="თვე/დღე/წელი" prompt="თვე/დღე/წელი" sqref="H9:H24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view="pageBreakPreview" zoomScale="80" zoomScaleNormal="100" zoomScaleSheetLayoutView="80" workbookViewId="0">
      <selection activeCell="D11" sqref="D11"/>
    </sheetView>
  </sheetViews>
  <sheetFormatPr defaultColWidth="9.140625" defaultRowHeight="12.75"/>
  <cols>
    <col min="1" max="1" width="11.7109375" style="147" customWidth="1"/>
    <col min="2" max="2" width="21.5703125" style="147" customWidth="1"/>
    <col min="3" max="3" width="19.140625" style="147" customWidth="1"/>
    <col min="4" max="4" width="23.7109375" style="147" customWidth="1"/>
    <col min="5" max="6" width="16.5703125" style="147" bestFit="1" customWidth="1"/>
    <col min="7" max="7" width="17" style="147" customWidth="1"/>
    <col min="8" max="8" width="19" style="147" customWidth="1"/>
    <col min="9" max="9" width="24.42578125" style="147" customWidth="1"/>
    <col min="10" max="16384" width="9.140625" style="147"/>
  </cols>
  <sheetData>
    <row r="1" spans="1:13" s="220" customFormat="1" ht="15">
      <c r="A1" s="512" t="s">
        <v>495</v>
      </c>
      <c r="B1" s="512"/>
      <c r="C1" s="512"/>
      <c r="D1" s="512"/>
      <c r="E1" s="512"/>
      <c r="F1" s="114"/>
      <c r="G1" s="114"/>
      <c r="H1" s="242"/>
      <c r="I1" s="65" t="s">
        <v>94</v>
      </c>
    </row>
    <row r="2" spans="1:13" s="220" customFormat="1" ht="15">
      <c r="A2" s="89" t="s">
        <v>124</v>
      </c>
      <c r="B2" s="114"/>
      <c r="C2" s="114"/>
      <c r="D2" s="114"/>
      <c r="E2" s="114"/>
      <c r="F2" s="114"/>
      <c r="G2" s="114"/>
      <c r="H2" s="242"/>
      <c r="I2" s="116" t="str">
        <f>'ფორმა N1'!M2</f>
        <v>01.01-31.12.2023</v>
      </c>
    </row>
    <row r="3" spans="1:13" s="220" customFormat="1" ht="15">
      <c r="A3" s="114"/>
      <c r="B3" s="114"/>
      <c r="C3" s="114"/>
      <c r="D3" s="114"/>
      <c r="E3" s="114"/>
      <c r="F3" s="114"/>
      <c r="G3" s="114"/>
      <c r="H3" s="112"/>
      <c r="I3" s="112"/>
      <c r="M3" s="147"/>
    </row>
    <row r="4" spans="1:13" s="220" customFormat="1" ht="15">
      <c r="A4" s="64" t="str">
        <f>'ფორმა N2'!A4</f>
        <v>ანგარიშვალდებული პირის დასახელება:</v>
      </c>
      <c r="B4" s="64"/>
      <c r="C4" s="64"/>
      <c r="D4" s="114"/>
      <c r="E4" s="114"/>
      <c r="F4" s="114"/>
      <c r="G4" s="114"/>
      <c r="H4" s="114"/>
      <c r="I4" s="114"/>
    </row>
    <row r="5" spans="1:13" ht="15">
      <c r="A5" s="142" t="str">
        <f>'ფორმა N1'!D4</f>
        <v>მპგ ქართული ოცნება დემოკრატიული საქართველო</v>
      </c>
      <c r="B5" s="67"/>
      <c r="C5" s="67"/>
    </row>
    <row r="6" spans="1:13" s="220" customFormat="1" ht="13.5">
      <c r="A6" s="113"/>
      <c r="B6" s="114"/>
      <c r="C6" s="114"/>
      <c r="D6" s="114"/>
      <c r="E6" s="114"/>
      <c r="F6" s="114"/>
      <c r="G6" s="114"/>
      <c r="H6" s="114"/>
      <c r="I6" s="114"/>
    </row>
    <row r="7" spans="1:13" s="220" customFormat="1" ht="60">
      <c r="A7" s="243" t="s">
        <v>64</v>
      </c>
      <c r="B7" s="244" t="s">
        <v>341</v>
      </c>
      <c r="C7" s="244" t="s">
        <v>342</v>
      </c>
      <c r="D7" s="244" t="s">
        <v>346</v>
      </c>
      <c r="E7" s="244" t="s">
        <v>347</v>
      </c>
      <c r="F7" s="244" t="s">
        <v>343</v>
      </c>
      <c r="G7" s="244" t="s">
        <v>344</v>
      </c>
      <c r="H7" s="244" t="s">
        <v>354</v>
      </c>
      <c r="I7" s="244" t="s">
        <v>345</v>
      </c>
    </row>
    <row r="8" spans="1:13" s="220" customFormat="1" ht="15">
      <c r="A8" s="245">
        <v>1</v>
      </c>
      <c r="B8" s="245">
        <v>2</v>
      </c>
      <c r="C8" s="244">
        <v>3</v>
      </c>
      <c r="D8" s="245">
        <v>6</v>
      </c>
      <c r="E8" s="244">
        <v>7</v>
      </c>
      <c r="F8" s="245">
        <v>8</v>
      </c>
      <c r="G8" s="245">
        <v>9</v>
      </c>
      <c r="H8" s="245">
        <v>10</v>
      </c>
      <c r="I8" s="244">
        <v>11</v>
      </c>
    </row>
    <row r="9" spans="1:13" s="220" customFormat="1" ht="15">
      <c r="A9" s="246">
        <v>1</v>
      </c>
      <c r="B9" s="247"/>
      <c r="C9" s="247"/>
      <c r="D9" s="247"/>
      <c r="E9" s="247"/>
      <c r="F9" s="248"/>
      <c r="G9" s="248"/>
      <c r="H9" s="248"/>
      <c r="I9" s="247"/>
    </row>
    <row r="10" spans="1:13" s="220" customFormat="1" ht="15">
      <c r="A10" s="246">
        <v>2</v>
      </c>
      <c r="B10" s="247"/>
      <c r="C10" s="247"/>
      <c r="D10" s="247"/>
      <c r="E10" s="247"/>
      <c r="F10" s="248"/>
      <c r="G10" s="248"/>
      <c r="H10" s="248"/>
      <c r="I10" s="247"/>
    </row>
    <row r="11" spans="1:13" s="220" customFormat="1" ht="15">
      <c r="A11" s="246">
        <v>3</v>
      </c>
      <c r="B11" s="247"/>
      <c r="C11" s="247"/>
      <c r="D11" s="247"/>
      <c r="E11" s="247"/>
      <c r="F11" s="248"/>
      <c r="G11" s="248"/>
      <c r="H11" s="248"/>
      <c r="I11" s="247"/>
    </row>
    <row r="12" spans="1:13" s="220" customFormat="1" ht="15">
      <c r="A12" s="246">
        <v>4</v>
      </c>
      <c r="B12" s="247"/>
      <c r="C12" s="247"/>
      <c r="D12" s="247"/>
      <c r="E12" s="247"/>
      <c r="F12" s="248"/>
      <c r="G12" s="248"/>
      <c r="H12" s="248"/>
      <c r="I12" s="247"/>
    </row>
    <row r="13" spans="1:13" s="220" customFormat="1" ht="15">
      <c r="A13" s="246">
        <v>5</v>
      </c>
      <c r="B13" s="247"/>
      <c r="C13" s="247"/>
      <c r="D13" s="247"/>
      <c r="E13" s="247"/>
      <c r="F13" s="248"/>
      <c r="G13" s="248"/>
      <c r="H13" s="248"/>
      <c r="I13" s="247"/>
    </row>
    <row r="14" spans="1:13" s="220" customFormat="1" ht="15">
      <c r="A14" s="246" t="s">
        <v>258</v>
      </c>
      <c r="B14" s="247"/>
      <c r="C14" s="247"/>
      <c r="D14" s="247"/>
      <c r="E14" s="247"/>
      <c r="F14" s="248"/>
      <c r="G14" s="248"/>
      <c r="H14" s="248"/>
      <c r="I14" s="247"/>
    </row>
    <row r="15" spans="1:13">
      <c r="A15" s="249"/>
      <c r="B15" s="249"/>
      <c r="C15" s="249"/>
      <c r="D15" s="249"/>
      <c r="E15" s="249"/>
      <c r="F15" s="249"/>
      <c r="G15" s="249"/>
      <c r="H15" s="249"/>
      <c r="I15" s="249"/>
    </row>
    <row r="16" spans="1:13">
      <c r="A16" s="249"/>
      <c r="B16" s="249"/>
      <c r="C16" s="249"/>
      <c r="D16" s="249"/>
      <c r="E16" s="249"/>
      <c r="F16" s="249"/>
      <c r="G16" s="249"/>
      <c r="H16" s="249"/>
      <c r="I16" s="249"/>
    </row>
    <row r="17" spans="1:9" ht="15">
      <c r="A17" s="250"/>
      <c r="B17" s="249"/>
      <c r="C17" s="249"/>
      <c r="D17" s="249"/>
      <c r="E17" s="249"/>
      <c r="F17" s="249"/>
      <c r="G17" s="249"/>
      <c r="H17" s="249"/>
      <c r="I17" s="249"/>
    </row>
    <row r="18" spans="1:9" ht="15">
      <c r="A18" s="125"/>
      <c r="B18" s="127" t="s">
        <v>93</v>
      </c>
      <c r="C18" s="125"/>
      <c r="D18" s="125"/>
      <c r="E18" s="128"/>
      <c r="F18" s="125"/>
      <c r="G18" s="125"/>
      <c r="H18" s="125"/>
      <c r="I18" s="125"/>
    </row>
    <row r="19" spans="1:9" ht="15">
      <c r="A19" s="125"/>
      <c r="B19" s="125"/>
      <c r="C19" s="129"/>
      <c r="D19" s="125"/>
      <c r="F19" s="129"/>
      <c r="G19" s="251"/>
    </row>
    <row r="20" spans="1:9" ht="15">
      <c r="B20" s="125"/>
      <c r="C20" s="130" t="s">
        <v>248</v>
      </c>
      <c r="D20" s="125"/>
      <c r="F20" s="125" t="s">
        <v>253</v>
      </c>
    </row>
    <row r="21" spans="1:9" ht="15">
      <c r="B21" s="125"/>
      <c r="C21" s="131" t="s">
        <v>123</v>
      </c>
      <c r="D21" s="125"/>
      <c r="F21" s="125" t="s">
        <v>249</v>
      </c>
    </row>
    <row r="22" spans="1:9" ht="15">
      <c r="B22" s="125"/>
      <c r="C22" s="131"/>
    </row>
  </sheetData>
  <mergeCells count="1">
    <mergeCell ref="A1:E1"/>
  </mergeCells>
  <pageMargins left="0.7" right="0.7" top="0.75" bottom="0.75" header="0.3" footer="0.3"/>
  <pageSetup scale="7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view="pageBreakPreview" topLeftCell="A92" zoomScale="80" zoomScaleNormal="100" zoomScaleSheetLayoutView="80" workbookViewId="0">
      <selection activeCell="G114" sqref="G114"/>
    </sheetView>
  </sheetViews>
  <sheetFormatPr defaultColWidth="9.140625" defaultRowHeight="15"/>
  <cols>
    <col min="1" max="1" width="10" style="125" customWidth="1"/>
    <col min="2" max="2" width="19.5703125" style="125" customWidth="1"/>
    <col min="3" max="3" width="30" style="125" customWidth="1"/>
    <col min="4" max="4" width="29" style="125" customWidth="1"/>
    <col min="5" max="5" width="22.5703125" style="125" customWidth="1"/>
    <col min="6" max="6" width="20" style="125" customWidth="1"/>
    <col min="7" max="7" width="29.28515625" style="125" customWidth="1"/>
    <col min="8" max="8" width="27.140625" style="125" customWidth="1"/>
    <col min="9" max="9" width="26.42578125" style="125" customWidth="1"/>
    <col min="10" max="10" width="0.5703125" style="125" customWidth="1"/>
    <col min="11" max="16384" width="9.140625" style="125"/>
  </cols>
  <sheetData>
    <row r="1" spans="1:10">
      <c r="A1" s="489" t="s">
        <v>493</v>
      </c>
      <c r="B1" s="489"/>
      <c r="C1" s="489"/>
      <c r="D1" s="489"/>
      <c r="E1" s="64"/>
      <c r="F1" s="64"/>
      <c r="G1" s="64"/>
      <c r="H1" s="64"/>
      <c r="I1" s="87" t="s">
        <v>182</v>
      </c>
      <c r="J1" s="123"/>
    </row>
    <row r="2" spans="1:10">
      <c r="A2" s="64" t="s">
        <v>124</v>
      </c>
      <c r="B2" s="64"/>
      <c r="C2" s="64"/>
      <c r="D2" s="64"/>
      <c r="E2" s="64"/>
      <c r="F2" s="64"/>
      <c r="G2" s="64"/>
      <c r="H2" s="64"/>
      <c r="I2" s="124" t="str">
        <f>'ფორმა N1'!M2</f>
        <v>01.01-31.12.2023</v>
      </c>
      <c r="J2" s="123"/>
    </row>
    <row r="3" spans="1:10">
      <c r="A3" s="64"/>
      <c r="B3" s="64"/>
      <c r="C3" s="64"/>
      <c r="D3" s="64"/>
      <c r="E3" s="64"/>
      <c r="F3" s="64"/>
      <c r="G3" s="64"/>
      <c r="H3" s="64"/>
      <c r="I3" s="87"/>
      <c r="J3" s="123"/>
    </row>
    <row r="4" spans="1:10">
      <c r="A4" s="64" t="str">
        <f>'[2]ფორმა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64"/>
      <c r="I4" s="64"/>
      <c r="J4" s="89"/>
    </row>
    <row r="5" spans="1:10">
      <c r="A5" s="142" t="str">
        <f>'ფორმა N1'!D4</f>
        <v>მპგ ქართული ოცნება დემოკრატიული საქართველო</v>
      </c>
      <c r="B5" s="142"/>
      <c r="C5" s="142"/>
      <c r="D5" s="142"/>
      <c r="E5" s="142"/>
      <c r="F5" s="142"/>
      <c r="G5" s="142"/>
      <c r="H5" s="142"/>
      <c r="I5" s="142"/>
    </row>
    <row r="6" spans="1:10">
      <c r="A6" s="64"/>
      <c r="B6" s="64"/>
      <c r="C6" s="64"/>
      <c r="D6" s="64"/>
      <c r="E6" s="64"/>
      <c r="F6" s="64"/>
      <c r="G6" s="64"/>
      <c r="H6" s="64"/>
      <c r="I6" s="64"/>
      <c r="J6" s="89"/>
    </row>
    <row r="7" spans="1:10">
      <c r="A7" s="64"/>
      <c r="B7" s="64"/>
      <c r="C7" s="64"/>
      <c r="D7" s="64"/>
      <c r="E7" s="64"/>
      <c r="F7" s="64"/>
      <c r="G7" s="64"/>
      <c r="H7" s="64"/>
      <c r="I7" s="64"/>
      <c r="J7" s="89"/>
    </row>
    <row r="8" spans="1:10" ht="63.75" customHeight="1">
      <c r="A8" s="230" t="s">
        <v>64</v>
      </c>
      <c r="B8" s="231" t="s">
        <v>337</v>
      </c>
      <c r="C8" s="232" t="s">
        <v>374</v>
      </c>
      <c r="D8" s="232" t="s">
        <v>375</v>
      </c>
      <c r="E8" s="232" t="s">
        <v>338</v>
      </c>
      <c r="F8" s="232" t="s">
        <v>351</v>
      </c>
      <c r="G8" s="232" t="s">
        <v>352</v>
      </c>
      <c r="H8" s="232" t="s">
        <v>376</v>
      </c>
      <c r="I8" s="233" t="s">
        <v>353</v>
      </c>
      <c r="J8" s="89"/>
    </row>
    <row r="9" spans="1:10">
      <c r="A9" s="446">
        <v>1</v>
      </c>
      <c r="B9" s="447" t="s">
        <v>2264</v>
      </c>
      <c r="C9" s="448" t="s">
        <v>2265</v>
      </c>
      <c r="D9" s="448" t="s">
        <v>2266</v>
      </c>
      <c r="E9" s="449" t="s">
        <v>2267</v>
      </c>
      <c r="F9" s="449">
        <v>65</v>
      </c>
      <c r="G9" s="449">
        <v>65</v>
      </c>
      <c r="H9" s="449">
        <v>0</v>
      </c>
      <c r="I9" s="449">
        <v>65</v>
      </c>
      <c r="J9" s="89"/>
    </row>
    <row r="10" spans="1:10" ht="13.9" customHeight="1">
      <c r="A10" s="446">
        <v>2</v>
      </c>
      <c r="B10" s="447" t="s">
        <v>2268</v>
      </c>
      <c r="C10" s="448" t="s">
        <v>2269</v>
      </c>
      <c r="D10" s="448" t="s">
        <v>2270</v>
      </c>
      <c r="E10" s="449" t="s">
        <v>2271</v>
      </c>
      <c r="F10" s="449">
        <v>180</v>
      </c>
      <c r="G10" s="449">
        <v>180</v>
      </c>
      <c r="H10" s="449">
        <v>0</v>
      </c>
      <c r="I10" s="449">
        <v>180</v>
      </c>
      <c r="J10" s="89"/>
    </row>
    <row r="11" spans="1:10">
      <c r="A11" s="446">
        <v>3</v>
      </c>
      <c r="B11" s="447">
        <v>43604</v>
      </c>
      <c r="C11" s="448" t="s">
        <v>2272</v>
      </c>
      <c r="D11" s="448">
        <v>202177205</v>
      </c>
      <c r="E11" s="449" t="s">
        <v>2273</v>
      </c>
      <c r="F11" s="449">
        <v>539</v>
      </c>
      <c r="G11" s="449">
        <v>539</v>
      </c>
      <c r="H11" s="449">
        <v>0</v>
      </c>
      <c r="I11" s="449">
        <v>539</v>
      </c>
      <c r="J11" s="89"/>
    </row>
    <row r="12" spans="1:10">
      <c r="A12" s="446">
        <v>4</v>
      </c>
      <c r="B12" s="447" t="s">
        <v>2274</v>
      </c>
      <c r="C12" s="448" t="s">
        <v>2275</v>
      </c>
      <c r="D12" s="448" t="s">
        <v>2276</v>
      </c>
      <c r="E12" s="449" t="s">
        <v>2277</v>
      </c>
      <c r="F12" s="449">
        <v>1522.5</v>
      </c>
      <c r="G12" s="449">
        <v>1522.5</v>
      </c>
      <c r="H12" s="449">
        <v>0</v>
      </c>
      <c r="I12" s="449">
        <v>1522.5</v>
      </c>
      <c r="J12" s="89"/>
    </row>
    <row r="13" spans="1:10">
      <c r="A13" s="446">
        <v>5</v>
      </c>
      <c r="B13" s="447" t="s">
        <v>2278</v>
      </c>
      <c r="C13" s="448" t="s">
        <v>2279</v>
      </c>
      <c r="D13" s="448" t="s">
        <v>2280</v>
      </c>
      <c r="E13" s="449" t="s">
        <v>2281</v>
      </c>
      <c r="F13" s="449">
        <v>248.26</v>
      </c>
      <c r="G13" s="449">
        <v>248.26</v>
      </c>
      <c r="H13" s="449">
        <v>0</v>
      </c>
      <c r="I13" s="449">
        <v>248.26</v>
      </c>
      <c r="J13" s="89"/>
    </row>
    <row r="14" spans="1:10">
      <c r="A14" s="446">
        <v>6</v>
      </c>
      <c r="B14" s="447" t="s">
        <v>2282</v>
      </c>
      <c r="C14" s="448" t="s">
        <v>2283</v>
      </c>
      <c r="D14" s="448" t="s">
        <v>2284</v>
      </c>
      <c r="E14" s="449" t="s">
        <v>2285</v>
      </c>
      <c r="F14" s="449">
        <v>1375</v>
      </c>
      <c r="G14" s="449">
        <v>1375</v>
      </c>
      <c r="H14" s="449">
        <v>0</v>
      </c>
      <c r="I14" s="449">
        <v>1375</v>
      </c>
      <c r="J14" s="89"/>
    </row>
    <row r="15" spans="1:10">
      <c r="A15" s="446">
        <v>7</v>
      </c>
      <c r="B15" s="447" t="s">
        <v>2282</v>
      </c>
      <c r="C15" s="448" t="s">
        <v>2286</v>
      </c>
      <c r="D15" s="448" t="s">
        <v>2287</v>
      </c>
      <c r="E15" s="449" t="s">
        <v>2285</v>
      </c>
      <c r="F15" s="449">
        <v>1375</v>
      </c>
      <c r="G15" s="449">
        <v>1375</v>
      </c>
      <c r="H15" s="449">
        <v>0</v>
      </c>
      <c r="I15" s="449">
        <v>1375</v>
      </c>
      <c r="J15" s="89"/>
    </row>
    <row r="16" spans="1:10" ht="45">
      <c r="A16" s="446">
        <v>8</v>
      </c>
      <c r="B16" s="447" t="s">
        <v>2288</v>
      </c>
      <c r="C16" s="448" t="s">
        <v>2289</v>
      </c>
      <c r="D16" s="448" t="s">
        <v>2290</v>
      </c>
      <c r="E16" s="449" t="s">
        <v>2291</v>
      </c>
      <c r="F16" s="449">
        <v>80104.399999999994</v>
      </c>
      <c r="G16" s="449">
        <v>80104.399999999994</v>
      </c>
      <c r="H16" s="449">
        <v>0</v>
      </c>
      <c r="I16" s="449">
        <v>80104.399999999994</v>
      </c>
      <c r="J16" s="89"/>
    </row>
    <row r="17" spans="1:10" ht="30">
      <c r="A17" s="446">
        <v>9</v>
      </c>
      <c r="B17" s="447" t="s">
        <v>2292</v>
      </c>
      <c r="C17" s="448" t="s">
        <v>2293</v>
      </c>
      <c r="D17" s="448"/>
      <c r="E17" s="449" t="s">
        <v>2294</v>
      </c>
      <c r="F17" s="449">
        <v>41437.199999999997</v>
      </c>
      <c r="G17" s="449">
        <v>41437.199999999997</v>
      </c>
      <c r="H17" s="449">
        <v>0</v>
      </c>
      <c r="I17" s="449">
        <v>41437.199999999997</v>
      </c>
      <c r="J17" s="89"/>
    </row>
    <row r="18" spans="1:10" ht="60">
      <c r="A18" s="446">
        <v>10</v>
      </c>
      <c r="B18" s="447" t="s">
        <v>2295</v>
      </c>
      <c r="C18" s="448" t="s">
        <v>2296</v>
      </c>
      <c r="D18" s="448">
        <v>205282905</v>
      </c>
      <c r="E18" s="449" t="s">
        <v>2297</v>
      </c>
      <c r="F18" s="449">
        <v>141390</v>
      </c>
      <c r="G18" s="449">
        <v>141390</v>
      </c>
      <c r="H18" s="449">
        <v>0</v>
      </c>
      <c r="I18" s="449">
        <v>141390</v>
      </c>
      <c r="J18" s="89"/>
    </row>
    <row r="19" spans="1:10">
      <c r="A19" s="446">
        <v>11</v>
      </c>
      <c r="B19" s="447" t="s">
        <v>2298</v>
      </c>
      <c r="C19" s="448" t="s">
        <v>2299</v>
      </c>
      <c r="D19" s="448">
        <v>404897215</v>
      </c>
      <c r="E19" s="449" t="s">
        <v>2300</v>
      </c>
      <c r="F19" s="449">
        <v>110</v>
      </c>
      <c r="G19" s="449">
        <v>110</v>
      </c>
      <c r="H19" s="449">
        <v>0</v>
      </c>
      <c r="I19" s="449">
        <v>110</v>
      </c>
      <c r="J19" s="89"/>
    </row>
    <row r="20" spans="1:10">
      <c r="A20" s="446">
        <v>12</v>
      </c>
      <c r="B20" s="447" t="s">
        <v>2301</v>
      </c>
      <c r="C20" s="448" t="s">
        <v>2302</v>
      </c>
      <c r="D20" s="448"/>
      <c r="E20" s="449" t="s">
        <v>2303</v>
      </c>
      <c r="F20" s="449">
        <v>544069.96</v>
      </c>
      <c r="G20" s="449">
        <v>544069.96</v>
      </c>
      <c r="H20" s="449">
        <v>0</v>
      </c>
      <c r="I20" s="449">
        <v>544069.96</v>
      </c>
      <c r="J20" s="89"/>
    </row>
    <row r="21" spans="1:10">
      <c r="A21" s="446">
        <v>13</v>
      </c>
      <c r="B21" s="447" t="s">
        <v>2304</v>
      </c>
      <c r="C21" s="448" t="s">
        <v>2305</v>
      </c>
      <c r="D21" s="448"/>
      <c r="E21" s="449" t="s">
        <v>2306</v>
      </c>
      <c r="F21" s="449">
        <v>373676.21</v>
      </c>
      <c r="G21" s="449">
        <v>373676.21</v>
      </c>
      <c r="H21" s="449">
        <v>0</v>
      </c>
      <c r="I21" s="449">
        <v>373676.21</v>
      </c>
      <c r="J21" s="89"/>
    </row>
    <row r="22" spans="1:10" ht="30">
      <c r="A22" s="446">
        <v>14</v>
      </c>
      <c r="B22" s="447" t="s">
        <v>2307</v>
      </c>
      <c r="C22" s="448" t="s">
        <v>2308</v>
      </c>
      <c r="D22" s="448" t="s">
        <v>2309</v>
      </c>
      <c r="E22" s="449" t="s">
        <v>2310</v>
      </c>
      <c r="F22" s="449">
        <v>19950</v>
      </c>
      <c r="G22" s="449">
        <v>19950</v>
      </c>
      <c r="H22" s="449">
        <v>0</v>
      </c>
      <c r="I22" s="449">
        <v>19950</v>
      </c>
      <c r="J22" s="89"/>
    </row>
    <row r="23" spans="1:10">
      <c r="A23" s="446">
        <v>15</v>
      </c>
      <c r="B23" s="447" t="s">
        <v>2311</v>
      </c>
      <c r="C23" s="448" t="s">
        <v>2312</v>
      </c>
      <c r="D23" s="448"/>
      <c r="E23" s="449" t="s">
        <v>2313</v>
      </c>
      <c r="F23" s="449">
        <v>52478.12</v>
      </c>
      <c r="G23" s="449">
        <v>52478.12</v>
      </c>
      <c r="H23" s="449">
        <v>0</v>
      </c>
      <c r="I23" s="449">
        <v>52478.12</v>
      </c>
      <c r="J23" s="89"/>
    </row>
    <row r="24" spans="1:10">
      <c r="A24" s="446">
        <v>16</v>
      </c>
      <c r="B24" s="447" t="s">
        <v>2314</v>
      </c>
      <c r="C24" s="448" t="s">
        <v>2315</v>
      </c>
      <c r="D24" s="448" t="s">
        <v>2316</v>
      </c>
      <c r="E24" s="449" t="s">
        <v>2317</v>
      </c>
      <c r="F24" s="449">
        <v>0.35</v>
      </c>
      <c r="G24" s="449">
        <v>0.35</v>
      </c>
      <c r="H24" s="449">
        <v>0</v>
      </c>
      <c r="I24" s="449">
        <v>0.35</v>
      </c>
      <c r="J24" s="89"/>
    </row>
    <row r="25" spans="1:10">
      <c r="A25" s="446">
        <v>17</v>
      </c>
      <c r="B25" s="447" t="s">
        <v>2318</v>
      </c>
      <c r="C25" s="448" t="s">
        <v>2319</v>
      </c>
      <c r="D25" s="448" t="s">
        <v>2320</v>
      </c>
      <c r="E25" s="449" t="s">
        <v>2317</v>
      </c>
      <c r="F25" s="449">
        <v>500</v>
      </c>
      <c r="G25" s="449">
        <v>500</v>
      </c>
      <c r="H25" s="449">
        <v>0</v>
      </c>
      <c r="I25" s="449">
        <v>500</v>
      </c>
      <c r="J25" s="89"/>
    </row>
    <row r="26" spans="1:10">
      <c r="A26" s="446">
        <v>18</v>
      </c>
      <c r="B26" s="447" t="s">
        <v>2318</v>
      </c>
      <c r="C26" s="448" t="s">
        <v>2321</v>
      </c>
      <c r="D26" s="448" t="s">
        <v>2322</v>
      </c>
      <c r="E26" s="449" t="s">
        <v>2317</v>
      </c>
      <c r="F26" s="449">
        <v>625</v>
      </c>
      <c r="G26" s="449">
        <v>625</v>
      </c>
      <c r="H26" s="449">
        <v>0</v>
      </c>
      <c r="I26" s="449">
        <v>625</v>
      </c>
      <c r="J26" s="89"/>
    </row>
    <row r="27" spans="1:10">
      <c r="A27" s="446">
        <v>19</v>
      </c>
      <c r="B27" s="447" t="s">
        <v>2318</v>
      </c>
      <c r="C27" s="448" t="s">
        <v>2323</v>
      </c>
      <c r="D27" s="448" t="s">
        <v>2324</v>
      </c>
      <c r="E27" s="449" t="s">
        <v>2317</v>
      </c>
      <c r="F27" s="449">
        <v>226.43</v>
      </c>
      <c r="G27" s="449">
        <v>226.43</v>
      </c>
      <c r="H27" s="449">
        <v>0</v>
      </c>
      <c r="I27" s="449">
        <v>226.43</v>
      </c>
      <c r="J27" s="89"/>
    </row>
    <row r="28" spans="1:10">
      <c r="A28" s="446">
        <v>20</v>
      </c>
      <c r="B28" s="447" t="s">
        <v>2318</v>
      </c>
      <c r="C28" s="448" t="s">
        <v>2325</v>
      </c>
      <c r="D28" s="448" t="s">
        <v>2326</v>
      </c>
      <c r="E28" s="449" t="s">
        <v>2317</v>
      </c>
      <c r="F28" s="449">
        <v>563</v>
      </c>
      <c r="G28" s="449">
        <v>563</v>
      </c>
      <c r="H28" s="449">
        <v>0</v>
      </c>
      <c r="I28" s="449">
        <v>563</v>
      </c>
      <c r="J28" s="89"/>
    </row>
    <row r="29" spans="1:10">
      <c r="A29" s="446">
        <v>21</v>
      </c>
      <c r="B29" s="447" t="s">
        <v>2318</v>
      </c>
      <c r="C29" s="448" t="s">
        <v>2327</v>
      </c>
      <c r="D29" s="448" t="s">
        <v>2328</v>
      </c>
      <c r="E29" s="449" t="s">
        <v>2317</v>
      </c>
      <c r="F29" s="449">
        <v>500</v>
      </c>
      <c r="G29" s="449">
        <v>500</v>
      </c>
      <c r="H29" s="449">
        <v>0</v>
      </c>
      <c r="I29" s="449">
        <v>500</v>
      </c>
      <c r="J29" s="89"/>
    </row>
    <row r="30" spans="1:10">
      <c r="A30" s="446">
        <v>22</v>
      </c>
      <c r="B30" s="447">
        <v>43531</v>
      </c>
      <c r="C30" s="448" t="s">
        <v>2329</v>
      </c>
      <c r="D30" s="448" t="s">
        <v>2330</v>
      </c>
      <c r="E30" s="449" t="s">
        <v>2331</v>
      </c>
      <c r="F30" s="449">
        <v>1200</v>
      </c>
      <c r="G30" s="449">
        <v>1200</v>
      </c>
      <c r="H30" s="449">
        <v>0</v>
      </c>
      <c r="I30" s="449">
        <v>1200</v>
      </c>
      <c r="J30" s="89"/>
    </row>
    <row r="31" spans="1:10">
      <c r="A31" s="446">
        <v>23</v>
      </c>
      <c r="B31" s="447" t="s">
        <v>2332</v>
      </c>
      <c r="C31" s="448" t="s">
        <v>2333</v>
      </c>
      <c r="D31" s="448" t="s">
        <v>2334</v>
      </c>
      <c r="E31" s="449" t="s">
        <v>2285</v>
      </c>
      <c r="F31" s="449">
        <v>250</v>
      </c>
      <c r="G31" s="449">
        <v>250</v>
      </c>
      <c r="H31" s="449">
        <v>0</v>
      </c>
      <c r="I31" s="449">
        <v>250</v>
      </c>
      <c r="J31" s="89"/>
    </row>
    <row r="32" spans="1:10">
      <c r="A32" s="446">
        <v>24</v>
      </c>
      <c r="B32" s="447" t="s">
        <v>2335</v>
      </c>
      <c r="C32" s="448" t="s">
        <v>2336</v>
      </c>
      <c r="D32" s="448">
        <v>60001104537</v>
      </c>
      <c r="E32" s="449" t="s">
        <v>2337</v>
      </c>
      <c r="F32" s="449">
        <v>162.5</v>
      </c>
      <c r="G32" s="449">
        <v>162.5</v>
      </c>
      <c r="H32" s="449">
        <v>0</v>
      </c>
      <c r="I32" s="449">
        <v>162.5</v>
      </c>
      <c r="J32" s="89"/>
    </row>
    <row r="33" spans="1:10">
      <c r="A33" s="446">
        <v>25</v>
      </c>
      <c r="B33" s="447" t="s">
        <v>2338</v>
      </c>
      <c r="C33" s="448" t="s">
        <v>2339</v>
      </c>
      <c r="D33" s="448">
        <v>16001002430</v>
      </c>
      <c r="E33" s="449" t="s">
        <v>2337</v>
      </c>
      <c r="F33" s="449">
        <v>100</v>
      </c>
      <c r="G33" s="449">
        <v>100</v>
      </c>
      <c r="H33" s="449">
        <v>0</v>
      </c>
      <c r="I33" s="449">
        <v>100</v>
      </c>
      <c r="J33" s="89"/>
    </row>
    <row r="34" spans="1:10">
      <c r="A34" s="446">
        <v>26</v>
      </c>
      <c r="B34" s="447" t="s">
        <v>2338</v>
      </c>
      <c r="C34" s="448" t="s">
        <v>2340</v>
      </c>
      <c r="D34" s="448">
        <v>16201033680</v>
      </c>
      <c r="E34" s="449" t="s">
        <v>2337</v>
      </c>
      <c r="F34" s="449">
        <v>100</v>
      </c>
      <c r="G34" s="449">
        <v>100</v>
      </c>
      <c r="H34" s="449">
        <v>0</v>
      </c>
      <c r="I34" s="449">
        <v>100</v>
      </c>
      <c r="J34" s="89"/>
    </row>
    <row r="35" spans="1:10">
      <c r="A35" s="446">
        <v>27</v>
      </c>
      <c r="B35" s="447" t="s">
        <v>2338</v>
      </c>
      <c r="C35" s="448" t="s">
        <v>2341</v>
      </c>
      <c r="D35" s="448">
        <v>61008001136</v>
      </c>
      <c r="E35" s="449" t="s">
        <v>2337</v>
      </c>
      <c r="F35" s="449">
        <v>125</v>
      </c>
      <c r="G35" s="449">
        <v>125</v>
      </c>
      <c r="H35" s="449">
        <v>0</v>
      </c>
      <c r="I35" s="449">
        <v>125</v>
      </c>
      <c r="J35" s="89"/>
    </row>
    <row r="36" spans="1:10">
      <c r="A36" s="446">
        <v>28</v>
      </c>
      <c r="B36" s="447" t="s">
        <v>2335</v>
      </c>
      <c r="C36" s="448" t="s">
        <v>2342</v>
      </c>
      <c r="D36" s="448">
        <v>61006068519</v>
      </c>
      <c r="E36" s="449" t="s">
        <v>2337</v>
      </c>
      <c r="F36" s="449">
        <v>162.5</v>
      </c>
      <c r="G36" s="449">
        <v>162.5</v>
      </c>
      <c r="H36" s="449">
        <v>0</v>
      </c>
      <c r="I36" s="449">
        <v>162.5</v>
      </c>
      <c r="J36" s="89"/>
    </row>
    <row r="37" spans="1:10">
      <c r="A37" s="446">
        <v>29</v>
      </c>
      <c r="B37" s="447" t="s">
        <v>2338</v>
      </c>
      <c r="C37" s="448" t="s">
        <v>2343</v>
      </c>
      <c r="D37" s="448">
        <v>61008001937</v>
      </c>
      <c r="E37" s="449" t="s">
        <v>2337</v>
      </c>
      <c r="F37" s="449">
        <v>162.5</v>
      </c>
      <c r="G37" s="449">
        <v>162.5</v>
      </c>
      <c r="H37" s="449">
        <v>0</v>
      </c>
      <c r="I37" s="449">
        <v>162.5</v>
      </c>
      <c r="J37" s="89"/>
    </row>
    <row r="38" spans="1:10">
      <c r="A38" s="446">
        <v>30</v>
      </c>
      <c r="B38" s="447" t="s">
        <v>2338</v>
      </c>
      <c r="C38" s="448" t="s">
        <v>2344</v>
      </c>
      <c r="D38" s="448">
        <v>61006053166</v>
      </c>
      <c r="E38" s="449" t="s">
        <v>2337</v>
      </c>
      <c r="F38" s="449">
        <v>162.5</v>
      </c>
      <c r="G38" s="449">
        <v>162.5</v>
      </c>
      <c r="H38" s="449">
        <v>0</v>
      </c>
      <c r="I38" s="449">
        <v>162.5</v>
      </c>
      <c r="J38" s="89"/>
    </row>
    <row r="39" spans="1:10">
      <c r="A39" s="446">
        <v>31</v>
      </c>
      <c r="B39" s="447" t="s">
        <v>2335</v>
      </c>
      <c r="C39" s="448" t="s">
        <v>2345</v>
      </c>
      <c r="D39" s="448">
        <v>61006053900</v>
      </c>
      <c r="E39" s="449" t="s">
        <v>2337</v>
      </c>
      <c r="F39" s="449">
        <v>162.5</v>
      </c>
      <c r="G39" s="449">
        <v>162.5</v>
      </c>
      <c r="H39" s="449">
        <v>0</v>
      </c>
      <c r="I39" s="449">
        <v>162.5</v>
      </c>
      <c r="J39" s="89"/>
    </row>
    <row r="40" spans="1:10">
      <c r="A40" s="446">
        <v>32</v>
      </c>
      <c r="B40" s="447" t="s">
        <v>2335</v>
      </c>
      <c r="C40" s="448" t="s">
        <v>2346</v>
      </c>
      <c r="D40" s="448" t="s">
        <v>2347</v>
      </c>
      <c r="E40" s="449" t="s">
        <v>2337</v>
      </c>
      <c r="F40" s="449">
        <v>125</v>
      </c>
      <c r="G40" s="449">
        <v>125</v>
      </c>
      <c r="H40" s="449">
        <v>0</v>
      </c>
      <c r="I40" s="449">
        <v>125</v>
      </c>
      <c r="J40" s="89"/>
    </row>
    <row r="41" spans="1:10">
      <c r="A41" s="446">
        <v>33</v>
      </c>
      <c r="B41" s="447" t="s">
        <v>2335</v>
      </c>
      <c r="C41" s="448" t="s">
        <v>2348</v>
      </c>
      <c r="D41" s="448" t="s">
        <v>2349</v>
      </c>
      <c r="E41" s="449" t="s">
        <v>2337</v>
      </c>
      <c r="F41" s="449">
        <v>162.5</v>
      </c>
      <c r="G41" s="449">
        <v>162.5</v>
      </c>
      <c r="H41" s="449">
        <v>0</v>
      </c>
      <c r="I41" s="449">
        <v>162.5</v>
      </c>
      <c r="J41" s="89"/>
    </row>
    <row r="42" spans="1:10">
      <c r="A42" s="446">
        <v>34</v>
      </c>
      <c r="B42" s="447" t="s">
        <v>2335</v>
      </c>
      <c r="C42" s="448" t="s">
        <v>2350</v>
      </c>
      <c r="D42" s="448" t="s">
        <v>2351</v>
      </c>
      <c r="E42" s="449" t="s">
        <v>2337</v>
      </c>
      <c r="F42" s="449">
        <v>162.5</v>
      </c>
      <c r="G42" s="449">
        <v>162.5</v>
      </c>
      <c r="H42" s="449">
        <v>0</v>
      </c>
      <c r="I42" s="449">
        <v>162.5</v>
      </c>
      <c r="J42" s="89"/>
    </row>
    <row r="43" spans="1:10">
      <c r="A43" s="446">
        <v>35</v>
      </c>
      <c r="B43" s="447" t="s">
        <v>2338</v>
      </c>
      <c r="C43" s="448" t="s">
        <v>2352</v>
      </c>
      <c r="D43" s="448" t="s">
        <v>2353</v>
      </c>
      <c r="E43" s="449" t="s">
        <v>2337</v>
      </c>
      <c r="F43" s="449">
        <v>100</v>
      </c>
      <c r="G43" s="449">
        <v>100</v>
      </c>
      <c r="H43" s="449">
        <v>0</v>
      </c>
      <c r="I43" s="449">
        <v>100</v>
      </c>
      <c r="J43" s="89"/>
    </row>
    <row r="44" spans="1:10">
      <c r="A44" s="446">
        <v>36</v>
      </c>
      <c r="B44" s="447" t="s">
        <v>2338</v>
      </c>
      <c r="C44" s="448" t="s">
        <v>2354</v>
      </c>
      <c r="D44" s="448" t="s">
        <v>2355</v>
      </c>
      <c r="E44" s="449" t="s">
        <v>2337</v>
      </c>
      <c r="F44" s="449">
        <v>162.5</v>
      </c>
      <c r="G44" s="449">
        <v>162.5</v>
      </c>
      <c r="H44" s="449">
        <v>0</v>
      </c>
      <c r="I44" s="449">
        <v>162.5</v>
      </c>
      <c r="J44" s="89"/>
    </row>
    <row r="45" spans="1:10">
      <c r="A45" s="446">
        <v>37</v>
      </c>
      <c r="B45" s="447" t="s">
        <v>2356</v>
      </c>
      <c r="C45" s="448" t="s">
        <v>2357</v>
      </c>
      <c r="D45" s="448" t="s">
        <v>2358</v>
      </c>
      <c r="E45" s="449" t="s">
        <v>2337</v>
      </c>
      <c r="F45" s="449">
        <v>100</v>
      </c>
      <c r="G45" s="449">
        <v>100</v>
      </c>
      <c r="H45" s="449">
        <v>0</v>
      </c>
      <c r="I45" s="449">
        <v>100</v>
      </c>
      <c r="J45" s="89"/>
    </row>
    <row r="46" spans="1:10">
      <c r="A46" s="446">
        <v>38</v>
      </c>
      <c r="B46" s="447" t="s">
        <v>2335</v>
      </c>
      <c r="C46" s="448" t="s">
        <v>2359</v>
      </c>
      <c r="D46" s="448">
        <v>61006047190</v>
      </c>
      <c r="E46" s="449" t="s">
        <v>2337</v>
      </c>
      <c r="F46" s="449">
        <v>162.5</v>
      </c>
      <c r="G46" s="449">
        <v>162.5</v>
      </c>
      <c r="H46" s="449">
        <v>0</v>
      </c>
      <c r="I46" s="449">
        <v>162.5</v>
      </c>
      <c r="J46" s="89"/>
    </row>
    <row r="47" spans="1:10">
      <c r="A47" s="446">
        <v>39</v>
      </c>
      <c r="B47" s="447" t="s">
        <v>2360</v>
      </c>
      <c r="C47" s="448" t="s">
        <v>2361</v>
      </c>
      <c r="D47" s="448" t="s">
        <v>2362</v>
      </c>
      <c r="E47" s="449" t="s">
        <v>2337</v>
      </c>
      <c r="F47" s="449">
        <v>100</v>
      </c>
      <c r="G47" s="449">
        <v>100</v>
      </c>
      <c r="H47" s="449">
        <v>0</v>
      </c>
      <c r="I47" s="449">
        <v>100</v>
      </c>
      <c r="J47" s="89"/>
    </row>
    <row r="48" spans="1:10">
      <c r="A48" s="446">
        <v>40</v>
      </c>
      <c r="B48" s="447" t="s">
        <v>2338</v>
      </c>
      <c r="C48" s="448" t="s">
        <v>2363</v>
      </c>
      <c r="D48" s="448" t="s">
        <v>2364</v>
      </c>
      <c r="E48" s="449" t="s">
        <v>2337</v>
      </c>
      <c r="F48" s="449">
        <v>162.5</v>
      </c>
      <c r="G48" s="449">
        <v>162.5</v>
      </c>
      <c r="H48" s="449">
        <v>0</v>
      </c>
      <c r="I48" s="449">
        <v>162.5</v>
      </c>
      <c r="J48" s="89"/>
    </row>
    <row r="49" spans="1:10">
      <c r="A49" s="446">
        <v>41</v>
      </c>
      <c r="B49" s="447" t="s">
        <v>2338</v>
      </c>
      <c r="C49" s="448" t="s">
        <v>2365</v>
      </c>
      <c r="D49" s="448" t="s">
        <v>2366</v>
      </c>
      <c r="E49" s="449" t="s">
        <v>2337</v>
      </c>
      <c r="F49" s="449">
        <v>125</v>
      </c>
      <c r="G49" s="449">
        <v>125</v>
      </c>
      <c r="H49" s="449">
        <v>0</v>
      </c>
      <c r="I49" s="449">
        <v>125</v>
      </c>
      <c r="J49" s="89"/>
    </row>
    <row r="50" spans="1:10">
      <c r="A50" s="446">
        <v>42</v>
      </c>
      <c r="B50" s="447" t="s">
        <v>2338</v>
      </c>
      <c r="C50" s="448" t="s">
        <v>2367</v>
      </c>
      <c r="D50" s="448" t="s">
        <v>2368</v>
      </c>
      <c r="E50" s="449" t="s">
        <v>2337</v>
      </c>
      <c r="F50" s="449">
        <v>162.5</v>
      </c>
      <c r="G50" s="449">
        <v>162.5</v>
      </c>
      <c r="H50" s="449">
        <v>0</v>
      </c>
      <c r="I50" s="449">
        <v>162.5</v>
      </c>
      <c r="J50" s="89"/>
    </row>
    <row r="51" spans="1:10">
      <c r="A51" s="446">
        <v>43</v>
      </c>
      <c r="B51" s="447" t="s">
        <v>2335</v>
      </c>
      <c r="C51" s="448" t="s">
        <v>2369</v>
      </c>
      <c r="D51" s="448" t="s">
        <v>2370</v>
      </c>
      <c r="E51" s="449" t="s">
        <v>2337</v>
      </c>
      <c r="F51" s="449">
        <v>162.5</v>
      </c>
      <c r="G51" s="449">
        <v>162.5</v>
      </c>
      <c r="H51" s="449">
        <v>0</v>
      </c>
      <c r="I51" s="449">
        <v>162.5</v>
      </c>
      <c r="J51" s="89"/>
    </row>
    <row r="52" spans="1:10">
      <c r="A52" s="446">
        <v>44</v>
      </c>
      <c r="B52" s="447" t="s">
        <v>2335</v>
      </c>
      <c r="C52" s="448" t="s">
        <v>2371</v>
      </c>
      <c r="D52" s="448" t="s">
        <v>2372</v>
      </c>
      <c r="E52" s="449" t="s">
        <v>2337</v>
      </c>
      <c r="F52" s="449">
        <v>162.5</v>
      </c>
      <c r="G52" s="449">
        <v>162.5</v>
      </c>
      <c r="H52" s="449">
        <v>0</v>
      </c>
      <c r="I52" s="449">
        <v>162.5</v>
      </c>
      <c r="J52" s="89"/>
    </row>
    <row r="53" spans="1:10">
      <c r="A53" s="446">
        <v>45</v>
      </c>
      <c r="B53" s="447" t="s">
        <v>2338</v>
      </c>
      <c r="C53" s="448" t="s">
        <v>2373</v>
      </c>
      <c r="D53" s="448" t="s">
        <v>2374</v>
      </c>
      <c r="E53" s="449" t="s">
        <v>2337</v>
      </c>
      <c r="F53" s="449">
        <v>162.5</v>
      </c>
      <c r="G53" s="449">
        <v>162.5</v>
      </c>
      <c r="H53" s="449">
        <v>0</v>
      </c>
      <c r="I53" s="449">
        <v>162.5</v>
      </c>
      <c r="J53" s="89"/>
    </row>
    <row r="54" spans="1:10">
      <c r="A54" s="446">
        <v>46</v>
      </c>
      <c r="B54" s="447" t="s">
        <v>2338</v>
      </c>
      <c r="C54" s="448" t="s">
        <v>2375</v>
      </c>
      <c r="D54" s="448" t="s">
        <v>2376</v>
      </c>
      <c r="E54" s="449" t="s">
        <v>2337</v>
      </c>
      <c r="F54" s="449">
        <v>125</v>
      </c>
      <c r="G54" s="449">
        <v>125</v>
      </c>
      <c r="H54" s="449">
        <v>0</v>
      </c>
      <c r="I54" s="449">
        <v>125</v>
      </c>
      <c r="J54" s="89"/>
    </row>
    <row r="55" spans="1:10">
      <c r="A55" s="446">
        <v>47</v>
      </c>
      <c r="B55" s="447" t="s">
        <v>2335</v>
      </c>
      <c r="C55" s="448" t="s">
        <v>2377</v>
      </c>
      <c r="D55" s="448" t="s">
        <v>2378</v>
      </c>
      <c r="E55" s="449" t="s">
        <v>2337</v>
      </c>
      <c r="F55" s="449">
        <v>125</v>
      </c>
      <c r="G55" s="449">
        <v>125</v>
      </c>
      <c r="H55" s="449">
        <v>0</v>
      </c>
      <c r="I55" s="449">
        <v>125</v>
      </c>
      <c r="J55" s="89"/>
    </row>
    <row r="56" spans="1:10">
      <c r="A56" s="446">
        <v>48</v>
      </c>
      <c r="B56" s="447" t="s">
        <v>2338</v>
      </c>
      <c r="C56" s="448" t="s">
        <v>2379</v>
      </c>
      <c r="D56" s="448" t="s">
        <v>2380</v>
      </c>
      <c r="E56" s="449" t="s">
        <v>2337</v>
      </c>
      <c r="F56" s="449">
        <v>125</v>
      </c>
      <c r="G56" s="449">
        <v>125</v>
      </c>
      <c r="H56" s="449">
        <v>0</v>
      </c>
      <c r="I56" s="449">
        <v>125</v>
      </c>
      <c r="J56" s="89"/>
    </row>
    <row r="57" spans="1:10">
      <c r="A57" s="446">
        <v>49</v>
      </c>
      <c r="B57" s="447" t="s">
        <v>2335</v>
      </c>
      <c r="C57" s="448" t="s">
        <v>2381</v>
      </c>
      <c r="D57" s="448" t="s">
        <v>2382</v>
      </c>
      <c r="E57" s="449" t="s">
        <v>2337</v>
      </c>
      <c r="F57" s="449">
        <v>125</v>
      </c>
      <c r="G57" s="449">
        <v>125</v>
      </c>
      <c r="H57" s="449">
        <v>0</v>
      </c>
      <c r="I57" s="449">
        <v>125</v>
      </c>
      <c r="J57" s="89"/>
    </row>
    <row r="58" spans="1:10">
      <c r="A58" s="446">
        <v>50</v>
      </c>
      <c r="B58" s="447" t="s">
        <v>2332</v>
      </c>
      <c r="C58" s="448" t="s">
        <v>2383</v>
      </c>
      <c r="D58" s="448" t="s">
        <v>2384</v>
      </c>
      <c r="E58" s="449" t="s">
        <v>2285</v>
      </c>
      <c r="F58" s="449">
        <v>375</v>
      </c>
      <c r="G58" s="449">
        <v>375</v>
      </c>
      <c r="H58" s="449">
        <v>0</v>
      </c>
      <c r="I58" s="449">
        <v>375</v>
      </c>
      <c r="J58" s="89"/>
    </row>
    <row r="59" spans="1:10">
      <c r="A59" s="446">
        <v>51</v>
      </c>
      <c r="B59" s="447" t="s">
        <v>2282</v>
      </c>
      <c r="C59" s="448" t="s">
        <v>2385</v>
      </c>
      <c r="D59" s="448" t="s">
        <v>2386</v>
      </c>
      <c r="E59" s="449" t="s">
        <v>2285</v>
      </c>
      <c r="F59" s="449">
        <v>500</v>
      </c>
      <c r="G59" s="449">
        <v>500</v>
      </c>
      <c r="H59" s="449">
        <v>0</v>
      </c>
      <c r="I59" s="449">
        <v>500</v>
      </c>
      <c r="J59" s="89"/>
    </row>
    <row r="60" spans="1:10">
      <c r="A60" s="446">
        <v>52</v>
      </c>
      <c r="B60" s="447" t="s">
        <v>2282</v>
      </c>
      <c r="C60" s="448" t="s">
        <v>2387</v>
      </c>
      <c r="D60" s="448" t="s">
        <v>2388</v>
      </c>
      <c r="E60" s="449" t="s">
        <v>2285</v>
      </c>
      <c r="F60" s="449">
        <v>520.83000000000004</v>
      </c>
      <c r="G60" s="449">
        <v>520.83000000000004</v>
      </c>
      <c r="H60" s="449">
        <v>0</v>
      </c>
      <c r="I60" s="449">
        <v>520.83000000000004</v>
      </c>
      <c r="J60" s="89"/>
    </row>
    <row r="61" spans="1:10">
      <c r="A61" s="446">
        <v>53</v>
      </c>
      <c r="B61" s="447" t="s">
        <v>2389</v>
      </c>
      <c r="C61" s="448" t="s">
        <v>2390</v>
      </c>
      <c r="D61" s="448" t="s">
        <v>2391</v>
      </c>
      <c r="E61" s="449" t="s">
        <v>2337</v>
      </c>
      <c r="F61" s="449">
        <v>125</v>
      </c>
      <c r="G61" s="449">
        <v>125</v>
      </c>
      <c r="H61" s="449">
        <v>0</v>
      </c>
      <c r="I61" s="449">
        <v>125</v>
      </c>
      <c r="J61" s="89"/>
    </row>
    <row r="62" spans="1:10">
      <c r="A62" s="446">
        <v>54</v>
      </c>
      <c r="B62" s="447" t="s">
        <v>2392</v>
      </c>
      <c r="C62" s="448" t="s">
        <v>2393</v>
      </c>
      <c r="D62" s="448" t="s">
        <v>2394</v>
      </c>
      <c r="E62" s="449" t="s">
        <v>2337</v>
      </c>
      <c r="F62" s="449">
        <v>100</v>
      </c>
      <c r="G62" s="449">
        <v>100</v>
      </c>
      <c r="H62" s="449">
        <v>0</v>
      </c>
      <c r="I62" s="449">
        <v>100</v>
      </c>
      <c r="J62" s="89"/>
    </row>
    <row r="63" spans="1:10">
      <c r="A63" s="446">
        <v>55</v>
      </c>
      <c r="B63" s="447" t="s">
        <v>2392</v>
      </c>
      <c r="C63" s="448" t="s">
        <v>2395</v>
      </c>
      <c r="D63" s="448" t="s">
        <v>2396</v>
      </c>
      <c r="E63" s="449" t="s">
        <v>2337</v>
      </c>
      <c r="F63" s="449">
        <v>125</v>
      </c>
      <c r="G63" s="449">
        <v>125</v>
      </c>
      <c r="H63" s="449">
        <v>0</v>
      </c>
      <c r="I63" s="449">
        <v>125</v>
      </c>
      <c r="J63" s="89"/>
    </row>
    <row r="64" spans="1:10">
      <c r="A64" s="446">
        <v>56</v>
      </c>
      <c r="B64" s="447" t="s">
        <v>2392</v>
      </c>
      <c r="C64" s="448" t="s">
        <v>2397</v>
      </c>
      <c r="D64" s="448" t="s">
        <v>2398</v>
      </c>
      <c r="E64" s="449" t="s">
        <v>2337</v>
      </c>
      <c r="F64" s="449">
        <v>162.5</v>
      </c>
      <c r="G64" s="449">
        <v>162.5</v>
      </c>
      <c r="H64" s="449">
        <v>0</v>
      </c>
      <c r="I64" s="449">
        <v>162.5</v>
      </c>
      <c r="J64" s="89"/>
    </row>
    <row r="65" spans="1:10">
      <c r="A65" s="446">
        <v>57</v>
      </c>
      <c r="B65" s="447" t="s">
        <v>2392</v>
      </c>
      <c r="C65" s="448" t="s">
        <v>2399</v>
      </c>
      <c r="D65" s="448" t="s">
        <v>2400</v>
      </c>
      <c r="E65" s="449" t="s">
        <v>2337</v>
      </c>
      <c r="F65" s="449">
        <v>162.5</v>
      </c>
      <c r="G65" s="449">
        <v>162.5</v>
      </c>
      <c r="H65" s="449">
        <v>0</v>
      </c>
      <c r="I65" s="449">
        <v>162.5</v>
      </c>
      <c r="J65" s="89"/>
    </row>
    <row r="66" spans="1:10">
      <c r="A66" s="446">
        <v>58</v>
      </c>
      <c r="B66" s="447" t="s">
        <v>2392</v>
      </c>
      <c r="C66" s="448" t="s">
        <v>2401</v>
      </c>
      <c r="D66" s="448" t="s">
        <v>2402</v>
      </c>
      <c r="E66" s="449" t="s">
        <v>2337</v>
      </c>
      <c r="F66" s="449">
        <v>162.5</v>
      </c>
      <c r="G66" s="449">
        <v>162.5</v>
      </c>
      <c r="H66" s="449">
        <v>0</v>
      </c>
      <c r="I66" s="449">
        <v>162.5</v>
      </c>
      <c r="J66" s="89"/>
    </row>
    <row r="67" spans="1:10">
      <c r="A67" s="446">
        <v>59</v>
      </c>
      <c r="B67" s="447" t="s">
        <v>2392</v>
      </c>
      <c r="C67" s="448" t="s">
        <v>2403</v>
      </c>
      <c r="D67" s="448" t="s">
        <v>2404</v>
      </c>
      <c r="E67" s="449" t="s">
        <v>2337</v>
      </c>
      <c r="F67" s="449">
        <v>162.5</v>
      </c>
      <c r="G67" s="449">
        <v>162.5</v>
      </c>
      <c r="H67" s="449">
        <v>0</v>
      </c>
      <c r="I67" s="449">
        <v>162.5</v>
      </c>
      <c r="J67" s="89"/>
    </row>
    <row r="68" spans="1:10">
      <c r="A68" s="446">
        <v>60</v>
      </c>
      <c r="B68" s="447" t="s">
        <v>2392</v>
      </c>
      <c r="C68" s="448" t="s">
        <v>2405</v>
      </c>
      <c r="D68" s="448" t="s">
        <v>2406</v>
      </c>
      <c r="E68" s="449" t="s">
        <v>2337</v>
      </c>
      <c r="F68" s="449">
        <v>125</v>
      </c>
      <c r="G68" s="449">
        <v>125</v>
      </c>
      <c r="H68" s="449">
        <v>0</v>
      </c>
      <c r="I68" s="449">
        <v>125</v>
      </c>
      <c r="J68" s="89"/>
    </row>
    <row r="69" spans="1:10">
      <c r="A69" s="446">
        <v>61</v>
      </c>
      <c r="B69" s="447" t="s">
        <v>2282</v>
      </c>
      <c r="C69" s="448" t="s">
        <v>2407</v>
      </c>
      <c r="D69" s="448" t="s">
        <v>2408</v>
      </c>
      <c r="E69" s="449" t="s">
        <v>2285</v>
      </c>
      <c r="F69" s="449">
        <v>3125</v>
      </c>
      <c r="G69" s="449">
        <v>3125</v>
      </c>
      <c r="H69" s="449">
        <v>0</v>
      </c>
      <c r="I69" s="449">
        <v>3125</v>
      </c>
      <c r="J69" s="89"/>
    </row>
    <row r="70" spans="1:10" ht="30">
      <c r="A70" s="446">
        <v>62</v>
      </c>
      <c r="B70" s="447">
        <v>43473</v>
      </c>
      <c r="C70" s="448" t="s">
        <v>2409</v>
      </c>
      <c r="D70" s="448">
        <v>61009000857</v>
      </c>
      <c r="E70" s="449" t="s">
        <v>2410</v>
      </c>
      <c r="F70" s="449">
        <v>7.7</v>
      </c>
      <c r="G70" s="449">
        <v>7.7</v>
      </c>
      <c r="H70" s="449">
        <v>0</v>
      </c>
      <c r="I70" s="449">
        <v>7.7</v>
      </c>
      <c r="J70" s="89"/>
    </row>
    <row r="71" spans="1:10" ht="30">
      <c r="A71" s="446">
        <v>63</v>
      </c>
      <c r="B71" s="447">
        <v>43473</v>
      </c>
      <c r="C71" s="448" t="s">
        <v>2411</v>
      </c>
      <c r="D71" s="448">
        <v>61009010350</v>
      </c>
      <c r="E71" s="449" t="s">
        <v>2410</v>
      </c>
      <c r="F71" s="449">
        <v>7.7</v>
      </c>
      <c r="G71" s="449">
        <v>7.7</v>
      </c>
      <c r="H71" s="449">
        <v>0</v>
      </c>
      <c r="I71" s="449">
        <v>7.7</v>
      </c>
      <c r="J71" s="89"/>
    </row>
    <row r="72" spans="1:10" ht="30">
      <c r="A72" s="446">
        <v>64</v>
      </c>
      <c r="B72" s="447">
        <v>43473</v>
      </c>
      <c r="C72" s="448" t="s">
        <v>2412</v>
      </c>
      <c r="D72" s="448" t="s">
        <v>2413</v>
      </c>
      <c r="E72" s="449" t="s">
        <v>2410</v>
      </c>
      <c r="F72" s="449">
        <v>3.94</v>
      </c>
      <c r="G72" s="449">
        <v>3.94</v>
      </c>
      <c r="H72" s="449">
        <v>0</v>
      </c>
      <c r="I72" s="449">
        <v>3.94</v>
      </c>
      <c r="J72" s="89"/>
    </row>
    <row r="73" spans="1:10" ht="30">
      <c r="A73" s="446">
        <v>65</v>
      </c>
      <c r="B73" s="447">
        <v>43473</v>
      </c>
      <c r="C73" s="448" t="s">
        <v>2414</v>
      </c>
      <c r="D73" s="448" t="s">
        <v>2415</v>
      </c>
      <c r="E73" s="449" t="s">
        <v>2410</v>
      </c>
      <c r="F73" s="449">
        <v>5.9</v>
      </c>
      <c r="G73" s="449">
        <v>5.9</v>
      </c>
      <c r="H73" s="449">
        <v>0</v>
      </c>
      <c r="I73" s="449">
        <v>5.9</v>
      </c>
      <c r="J73" s="89"/>
    </row>
    <row r="74" spans="1:10" ht="30">
      <c r="A74" s="446">
        <v>66</v>
      </c>
      <c r="B74" s="447">
        <v>43473</v>
      </c>
      <c r="C74" s="448" t="s">
        <v>2416</v>
      </c>
      <c r="D74" s="448" t="s">
        <v>2417</v>
      </c>
      <c r="E74" s="449" t="s">
        <v>2410</v>
      </c>
      <c r="F74" s="449">
        <v>1.96</v>
      </c>
      <c r="G74" s="449">
        <v>1.96</v>
      </c>
      <c r="H74" s="449">
        <v>0</v>
      </c>
      <c r="I74" s="449">
        <v>1.96</v>
      </c>
      <c r="J74" s="89"/>
    </row>
    <row r="75" spans="1:10" ht="30">
      <c r="A75" s="446">
        <v>67</v>
      </c>
      <c r="B75" s="447">
        <v>43473</v>
      </c>
      <c r="C75" s="448" t="s">
        <v>2418</v>
      </c>
      <c r="D75" s="448" t="s">
        <v>2419</v>
      </c>
      <c r="E75" s="449" t="s">
        <v>2410</v>
      </c>
      <c r="F75" s="449">
        <v>1.96</v>
      </c>
      <c r="G75" s="449">
        <v>1.96</v>
      </c>
      <c r="H75" s="449">
        <v>0</v>
      </c>
      <c r="I75" s="449">
        <v>1.96</v>
      </c>
      <c r="J75" s="89"/>
    </row>
    <row r="76" spans="1:10" ht="30">
      <c r="A76" s="446">
        <v>68</v>
      </c>
      <c r="B76" s="447">
        <v>43473</v>
      </c>
      <c r="C76" s="448" t="s">
        <v>2420</v>
      </c>
      <c r="D76" s="448" t="s">
        <v>2421</v>
      </c>
      <c r="E76" s="449" t="s">
        <v>2410</v>
      </c>
      <c r="F76" s="449">
        <v>1.96</v>
      </c>
      <c r="G76" s="449">
        <v>1.96</v>
      </c>
      <c r="H76" s="449">
        <v>0</v>
      </c>
      <c r="I76" s="449">
        <v>1.96</v>
      </c>
      <c r="J76" s="89"/>
    </row>
    <row r="77" spans="1:10" ht="30">
      <c r="A77" s="446">
        <v>69</v>
      </c>
      <c r="B77" s="447">
        <v>43473</v>
      </c>
      <c r="C77" s="448" t="s">
        <v>2422</v>
      </c>
      <c r="D77" s="448" t="s">
        <v>2423</v>
      </c>
      <c r="E77" s="449" t="s">
        <v>2410</v>
      </c>
      <c r="F77" s="449">
        <v>1.98</v>
      </c>
      <c r="G77" s="449">
        <v>1.98</v>
      </c>
      <c r="H77" s="449">
        <v>0</v>
      </c>
      <c r="I77" s="449">
        <v>1.98</v>
      </c>
      <c r="J77" s="89"/>
    </row>
    <row r="78" spans="1:10" ht="30">
      <c r="A78" s="446">
        <v>70</v>
      </c>
      <c r="B78" s="447" t="s">
        <v>2424</v>
      </c>
      <c r="C78" s="448" t="s">
        <v>2425</v>
      </c>
      <c r="D78" s="448" t="s">
        <v>2426</v>
      </c>
      <c r="E78" s="449" t="s">
        <v>2410</v>
      </c>
      <c r="F78" s="449">
        <v>2</v>
      </c>
      <c r="G78" s="449">
        <v>2</v>
      </c>
      <c r="H78" s="449">
        <v>0</v>
      </c>
      <c r="I78" s="449">
        <v>2</v>
      </c>
      <c r="J78" s="89"/>
    </row>
    <row r="79" spans="1:10" ht="30">
      <c r="A79" s="446">
        <v>71</v>
      </c>
      <c r="B79" s="447" t="s">
        <v>2274</v>
      </c>
      <c r="C79" s="448" t="s">
        <v>2427</v>
      </c>
      <c r="D79" s="448">
        <v>61002004732</v>
      </c>
      <c r="E79" s="449" t="s">
        <v>2410</v>
      </c>
      <c r="F79" s="449">
        <v>7.7</v>
      </c>
      <c r="G79" s="449">
        <v>7.7</v>
      </c>
      <c r="H79" s="449">
        <v>0</v>
      </c>
      <c r="I79" s="449">
        <v>7.7</v>
      </c>
      <c r="J79" s="89"/>
    </row>
    <row r="80" spans="1:10" ht="30">
      <c r="A80" s="446">
        <v>72</v>
      </c>
      <c r="B80" s="447" t="s">
        <v>2274</v>
      </c>
      <c r="C80" s="448" t="s">
        <v>2428</v>
      </c>
      <c r="D80" s="448">
        <v>35001007806</v>
      </c>
      <c r="E80" s="449" t="s">
        <v>2410</v>
      </c>
      <c r="F80" s="449">
        <v>7.84</v>
      </c>
      <c r="G80" s="449">
        <v>7.84</v>
      </c>
      <c r="H80" s="449">
        <v>0</v>
      </c>
      <c r="I80" s="449">
        <v>7.84</v>
      </c>
      <c r="J80" s="89"/>
    </row>
    <row r="81" spans="1:10">
      <c r="A81" s="446">
        <v>73</v>
      </c>
      <c r="B81" s="447" t="s">
        <v>2429</v>
      </c>
      <c r="C81" s="448" t="s">
        <v>2430</v>
      </c>
      <c r="D81" s="448">
        <v>45001015655</v>
      </c>
      <c r="E81" s="449" t="s">
        <v>2317</v>
      </c>
      <c r="F81" s="449">
        <v>104.18</v>
      </c>
      <c r="G81" s="449">
        <v>104.18</v>
      </c>
      <c r="H81" s="449">
        <v>0</v>
      </c>
      <c r="I81" s="449">
        <v>104.18</v>
      </c>
      <c r="J81" s="89"/>
    </row>
    <row r="82" spans="1:10">
      <c r="A82" s="446">
        <v>74</v>
      </c>
      <c r="B82" s="447" t="s">
        <v>2282</v>
      </c>
      <c r="C82" s="448" t="s">
        <v>2431</v>
      </c>
      <c r="D82" s="448" t="s">
        <v>2432</v>
      </c>
      <c r="E82" s="449" t="s">
        <v>2331</v>
      </c>
      <c r="F82" s="449">
        <v>0.3</v>
      </c>
      <c r="G82" s="449">
        <v>0.3</v>
      </c>
      <c r="H82" s="449">
        <v>0</v>
      </c>
      <c r="I82" s="449">
        <v>0.3</v>
      </c>
      <c r="J82" s="89"/>
    </row>
    <row r="83" spans="1:10">
      <c r="A83" s="446">
        <v>75</v>
      </c>
      <c r="B83" s="447" t="s">
        <v>2433</v>
      </c>
      <c r="C83" s="448" t="s">
        <v>2434</v>
      </c>
      <c r="D83" s="448" t="s">
        <v>2435</v>
      </c>
      <c r="E83" s="449" t="s">
        <v>2331</v>
      </c>
      <c r="F83" s="449">
        <v>1412.48</v>
      </c>
      <c r="G83" s="449">
        <v>1412.48</v>
      </c>
      <c r="H83" s="449">
        <v>0</v>
      </c>
      <c r="I83" s="449">
        <v>1412.48</v>
      </c>
      <c r="J83" s="89"/>
    </row>
    <row r="84" spans="1:10">
      <c r="A84" s="446">
        <v>76</v>
      </c>
      <c r="B84" s="447" t="s">
        <v>2436</v>
      </c>
      <c r="C84" s="448" t="s">
        <v>2437</v>
      </c>
      <c r="D84" s="448" t="s">
        <v>2438</v>
      </c>
      <c r="E84" s="449" t="s">
        <v>2331</v>
      </c>
      <c r="F84" s="449">
        <v>541.53</v>
      </c>
      <c r="G84" s="449">
        <v>541.53</v>
      </c>
      <c r="H84" s="449">
        <v>0</v>
      </c>
      <c r="I84" s="449">
        <v>541.53</v>
      </c>
      <c r="J84" s="89"/>
    </row>
    <row r="85" spans="1:10">
      <c r="A85" s="446">
        <v>77</v>
      </c>
      <c r="B85" s="447" t="s">
        <v>2439</v>
      </c>
      <c r="C85" s="448" t="s">
        <v>2440</v>
      </c>
      <c r="D85" s="448" t="s">
        <v>2441</v>
      </c>
      <c r="E85" s="449" t="s">
        <v>2331</v>
      </c>
      <c r="F85" s="449">
        <v>887.5</v>
      </c>
      <c r="G85" s="449">
        <v>887.5</v>
      </c>
      <c r="H85" s="449">
        <v>0</v>
      </c>
      <c r="I85" s="449">
        <v>887.5</v>
      </c>
      <c r="J85" s="89"/>
    </row>
    <row r="86" spans="1:10">
      <c r="A86" s="446">
        <v>78</v>
      </c>
      <c r="B86" s="447" t="s">
        <v>2439</v>
      </c>
      <c r="C86" s="448" t="s">
        <v>2442</v>
      </c>
      <c r="D86" s="448" t="s">
        <v>2443</v>
      </c>
      <c r="E86" s="449" t="s">
        <v>2331</v>
      </c>
      <c r="F86" s="449">
        <v>846.78</v>
      </c>
      <c r="G86" s="449">
        <v>846.78</v>
      </c>
      <c r="H86" s="449">
        <v>0</v>
      </c>
      <c r="I86" s="449">
        <v>846.78</v>
      </c>
      <c r="J86" s="89"/>
    </row>
    <row r="87" spans="1:10">
      <c r="A87" s="446">
        <v>79</v>
      </c>
      <c r="B87" s="447" t="s">
        <v>2439</v>
      </c>
      <c r="C87" s="448" t="s">
        <v>2444</v>
      </c>
      <c r="D87" s="448" t="s">
        <v>2445</v>
      </c>
      <c r="E87" s="449" t="s">
        <v>2331</v>
      </c>
      <c r="F87" s="449">
        <v>2916.65</v>
      </c>
      <c r="G87" s="449">
        <v>2916.65</v>
      </c>
      <c r="H87" s="449">
        <v>0</v>
      </c>
      <c r="I87" s="449">
        <v>2916.65</v>
      </c>
      <c r="J87" s="89"/>
    </row>
    <row r="88" spans="1:10">
      <c r="A88" s="446">
        <v>80</v>
      </c>
      <c r="B88" s="447" t="s">
        <v>2439</v>
      </c>
      <c r="C88" s="448" t="s">
        <v>2446</v>
      </c>
      <c r="D88" s="448" t="s">
        <v>2447</v>
      </c>
      <c r="E88" s="449" t="s">
        <v>2331</v>
      </c>
      <c r="F88" s="449">
        <v>500</v>
      </c>
      <c r="G88" s="449">
        <v>500</v>
      </c>
      <c r="H88" s="449">
        <v>0</v>
      </c>
      <c r="I88" s="449">
        <v>500</v>
      </c>
      <c r="J88" s="89"/>
    </row>
    <row r="89" spans="1:10">
      <c r="A89" s="446">
        <v>81</v>
      </c>
      <c r="B89" s="447" t="s">
        <v>2439</v>
      </c>
      <c r="C89" s="448" t="s">
        <v>2448</v>
      </c>
      <c r="D89" s="448" t="s">
        <v>2449</v>
      </c>
      <c r="E89" s="449" t="s">
        <v>2331</v>
      </c>
      <c r="F89" s="449">
        <v>625</v>
      </c>
      <c r="G89" s="449">
        <v>625</v>
      </c>
      <c r="H89" s="449">
        <v>0</v>
      </c>
      <c r="I89" s="449">
        <v>625</v>
      </c>
      <c r="J89" s="89"/>
    </row>
    <row r="90" spans="1:10">
      <c r="A90" s="446">
        <v>82</v>
      </c>
      <c r="B90" s="447" t="s">
        <v>2450</v>
      </c>
      <c r="C90" s="448" t="s">
        <v>2451</v>
      </c>
      <c r="D90" s="448" t="s">
        <v>2452</v>
      </c>
      <c r="E90" s="449" t="s">
        <v>2331</v>
      </c>
      <c r="F90" s="449">
        <v>747.33</v>
      </c>
      <c r="G90" s="449">
        <v>747.33</v>
      </c>
      <c r="H90" s="449">
        <v>0</v>
      </c>
      <c r="I90" s="449">
        <v>747.33</v>
      </c>
      <c r="J90" s="89"/>
    </row>
    <row r="91" spans="1:10">
      <c r="A91" s="446">
        <v>83</v>
      </c>
      <c r="B91" s="447" t="s">
        <v>2318</v>
      </c>
      <c r="C91" s="448" t="s">
        <v>2453</v>
      </c>
      <c r="D91" s="448" t="s">
        <v>2454</v>
      </c>
      <c r="E91" s="449" t="s">
        <v>2317</v>
      </c>
      <c r="F91" s="449">
        <v>1600</v>
      </c>
      <c r="G91" s="449">
        <v>1600</v>
      </c>
      <c r="H91" s="449">
        <v>0</v>
      </c>
      <c r="I91" s="449">
        <v>1600</v>
      </c>
      <c r="J91" s="89"/>
    </row>
    <row r="92" spans="1:10">
      <c r="A92" s="446">
        <v>84</v>
      </c>
      <c r="B92" s="447" t="s">
        <v>2318</v>
      </c>
      <c r="C92" s="448" t="s">
        <v>2455</v>
      </c>
      <c r="D92" s="448">
        <v>61002014645</v>
      </c>
      <c r="E92" s="449" t="s">
        <v>2317</v>
      </c>
      <c r="F92" s="449">
        <v>522.54</v>
      </c>
      <c r="G92" s="449">
        <v>522.54</v>
      </c>
      <c r="H92" s="449">
        <v>0</v>
      </c>
      <c r="I92" s="449">
        <v>522.54</v>
      </c>
      <c r="J92" s="89"/>
    </row>
    <row r="93" spans="1:10">
      <c r="A93" s="446">
        <v>85</v>
      </c>
      <c r="B93" s="447" t="s">
        <v>2318</v>
      </c>
      <c r="C93" s="448" t="s">
        <v>2456</v>
      </c>
      <c r="D93" s="448" t="s">
        <v>2457</v>
      </c>
      <c r="E93" s="449" t="s">
        <v>2317</v>
      </c>
      <c r="F93" s="449">
        <v>873</v>
      </c>
      <c r="G93" s="449">
        <v>873</v>
      </c>
      <c r="H93" s="449">
        <v>0</v>
      </c>
      <c r="I93" s="449">
        <v>873</v>
      </c>
      <c r="J93" s="89"/>
    </row>
    <row r="94" spans="1:10">
      <c r="A94" s="446">
        <v>86</v>
      </c>
      <c r="B94" s="447" t="s">
        <v>2318</v>
      </c>
      <c r="C94" s="448" t="s">
        <v>2458</v>
      </c>
      <c r="D94" s="448" t="s">
        <v>2459</v>
      </c>
      <c r="E94" s="449" t="s">
        <v>2317</v>
      </c>
      <c r="F94" s="449">
        <v>870.9</v>
      </c>
      <c r="G94" s="449">
        <v>870.9</v>
      </c>
      <c r="H94" s="449">
        <v>0</v>
      </c>
      <c r="I94" s="449">
        <v>870.9</v>
      </c>
      <c r="J94" s="89"/>
    </row>
    <row r="95" spans="1:10">
      <c r="A95" s="446">
        <v>87</v>
      </c>
      <c r="B95" s="447" t="s">
        <v>2318</v>
      </c>
      <c r="C95" s="448" t="s">
        <v>2460</v>
      </c>
      <c r="D95" s="448" t="s">
        <v>2461</v>
      </c>
      <c r="E95" s="449" t="s">
        <v>2317</v>
      </c>
      <c r="F95" s="449">
        <v>500</v>
      </c>
      <c r="G95" s="449">
        <v>500</v>
      </c>
      <c r="H95" s="449">
        <v>0</v>
      </c>
      <c r="I95" s="449">
        <v>500</v>
      </c>
      <c r="J95" s="89"/>
    </row>
    <row r="96" spans="1:10">
      <c r="A96" s="446">
        <v>88</v>
      </c>
      <c r="B96" s="447" t="s">
        <v>2318</v>
      </c>
      <c r="C96" s="448" t="s">
        <v>2462</v>
      </c>
      <c r="D96" s="448" t="s">
        <v>2463</v>
      </c>
      <c r="E96" s="449" t="s">
        <v>2317</v>
      </c>
      <c r="F96" s="449">
        <v>200</v>
      </c>
      <c r="G96" s="449">
        <v>200</v>
      </c>
      <c r="H96" s="449">
        <v>0</v>
      </c>
      <c r="I96" s="449">
        <v>200</v>
      </c>
      <c r="J96" s="89"/>
    </row>
    <row r="97" spans="1:10">
      <c r="A97" s="446">
        <v>89</v>
      </c>
      <c r="B97" s="447">
        <v>43841</v>
      </c>
      <c r="C97" s="448" t="s">
        <v>2464</v>
      </c>
      <c r="D97" s="448" t="s">
        <v>2465</v>
      </c>
      <c r="E97" s="449" t="s">
        <v>2331</v>
      </c>
      <c r="F97" s="449">
        <v>1875</v>
      </c>
      <c r="G97" s="449">
        <v>1875</v>
      </c>
      <c r="H97" s="449">
        <v>0</v>
      </c>
      <c r="I97" s="449">
        <v>1875</v>
      </c>
      <c r="J97" s="89"/>
    </row>
    <row r="98" spans="1:10">
      <c r="A98" s="446">
        <v>90</v>
      </c>
      <c r="B98" s="447" t="s">
        <v>2466</v>
      </c>
      <c r="C98" s="448" t="s">
        <v>2467</v>
      </c>
      <c r="D98" s="448" t="s">
        <v>2468</v>
      </c>
      <c r="E98" s="449" t="s">
        <v>2331</v>
      </c>
      <c r="F98" s="449">
        <v>468</v>
      </c>
      <c r="G98" s="449">
        <v>468</v>
      </c>
      <c r="H98" s="449">
        <v>0</v>
      </c>
      <c r="I98" s="449">
        <v>468</v>
      </c>
      <c r="J98" s="89"/>
    </row>
    <row r="99" spans="1:10">
      <c r="A99" s="446">
        <v>91</v>
      </c>
      <c r="B99" s="447" t="s">
        <v>2466</v>
      </c>
      <c r="C99" s="448" t="s">
        <v>2469</v>
      </c>
      <c r="D99" s="448">
        <v>61001012911</v>
      </c>
      <c r="E99" s="449" t="s">
        <v>2331</v>
      </c>
      <c r="F99" s="449">
        <v>750</v>
      </c>
      <c r="G99" s="449">
        <v>750</v>
      </c>
      <c r="H99" s="449">
        <v>0</v>
      </c>
      <c r="I99" s="449">
        <v>750</v>
      </c>
      <c r="J99" s="89"/>
    </row>
    <row r="100" spans="1:10">
      <c r="A100" s="446">
        <v>92</v>
      </c>
      <c r="B100" s="447">
        <v>44265</v>
      </c>
      <c r="C100" s="448" t="s">
        <v>2470</v>
      </c>
      <c r="D100" s="448">
        <v>20001000537</v>
      </c>
      <c r="E100" s="449" t="s">
        <v>2331</v>
      </c>
      <c r="F100" s="449">
        <v>750</v>
      </c>
      <c r="G100" s="449">
        <v>750</v>
      </c>
      <c r="H100" s="449">
        <v>0</v>
      </c>
      <c r="I100" s="449">
        <v>750</v>
      </c>
      <c r="J100" s="89"/>
    </row>
    <row r="101" spans="1:10">
      <c r="A101" s="446">
        <v>93</v>
      </c>
      <c r="B101" s="447" t="s">
        <v>2466</v>
      </c>
      <c r="C101" s="448" t="s">
        <v>2471</v>
      </c>
      <c r="D101" s="448" t="s">
        <v>2472</v>
      </c>
      <c r="E101" s="449" t="s">
        <v>2331</v>
      </c>
      <c r="F101" s="449">
        <v>400</v>
      </c>
      <c r="G101" s="449">
        <v>400</v>
      </c>
      <c r="H101" s="449">
        <v>0</v>
      </c>
      <c r="I101" s="449">
        <v>400</v>
      </c>
      <c r="J101" s="89"/>
    </row>
    <row r="102" spans="1:10">
      <c r="A102" s="446">
        <v>94</v>
      </c>
      <c r="B102" s="447" t="s">
        <v>2473</v>
      </c>
      <c r="C102" s="448" t="s">
        <v>2474</v>
      </c>
      <c r="D102" s="448" t="s">
        <v>2475</v>
      </c>
      <c r="E102" s="449" t="s">
        <v>2331</v>
      </c>
      <c r="F102" s="449">
        <v>1250</v>
      </c>
      <c r="G102" s="449">
        <v>1250</v>
      </c>
      <c r="H102" s="449">
        <v>0</v>
      </c>
      <c r="I102" s="449">
        <v>1250</v>
      </c>
      <c r="J102" s="89"/>
    </row>
    <row r="103" spans="1:10">
      <c r="A103" s="446">
        <v>95</v>
      </c>
      <c r="B103" s="447">
        <v>44265</v>
      </c>
      <c r="C103" s="448" t="s">
        <v>2476</v>
      </c>
      <c r="D103" s="448">
        <v>19001099345</v>
      </c>
      <c r="E103" s="449" t="s">
        <v>2331</v>
      </c>
      <c r="F103" s="449">
        <v>500</v>
      </c>
      <c r="G103" s="449">
        <v>500</v>
      </c>
      <c r="H103" s="449">
        <v>0</v>
      </c>
      <c r="I103" s="449">
        <v>500</v>
      </c>
      <c r="J103" s="89"/>
    </row>
    <row r="104" spans="1:10">
      <c r="A104" s="446">
        <v>96</v>
      </c>
      <c r="B104" s="447">
        <v>44417</v>
      </c>
      <c r="C104" s="448" t="s">
        <v>2477</v>
      </c>
      <c r="D104" s="448">
        <v>31001000980</v>
      </c>
      <c r="E104" s="449" t="s">
        <v>2331</v>
      </c>
      <c r="F104" s="449">
        <v>500</v>
      </c>
      <c r="G104" s="449">
        <v>500</v>
      </c>
      <c r="H104" s="449">
        <v>0</v>
      </c>
      <c r="I104" s="449">
        <v>500</v>
      </c>
      <c r="J104" s="89"/>
    </row>
    <row r="105" spans="1:10" ht="30">
      <c r="A105" s="446">
        <v>97</v>
      </c>
      <c r="B105" s="447" t="s">
        <v>2478</v>
      </c>
      <c r="C105" s="448" t="s">
        <v>2479</v>
      </c>
      <c r="D105" s="448" t="s">
        <v>2480</v>
      </c>
      <c r="E105" s="449" t="s">
        <v>2481</v>
      </c>
      <c r="F105" s="449">
        <v>625</v>
      </c>
      <c r="G105" s="449">
        <v>625</v>
      </c>
      <c r="H105" s="449">
        <v>0</v>
      </c>
      <c r="I105" s="449">
        <v>625</v>
      </c>
      <c r="J105" s="89"/>
    </row>
    <row r="106" spans="1:10" ht="30">
      <c r="A106" s="446">
        <v>98</v>
      </c>
      <c r="B106" s="447" t="s">
        <v>2482</v>
      </c>
      <c r="C106" s="448" t="s">
        <v>2483</v>
      </c>
      <c r="D106" s="448" t="s">
        <v>2484</v>
      </c>
      <c r="E106" s="449" t="s">
        <v>2481</v>
      </c>
      <c r="F106" s="449">
        <v>187.5</v>
      </c>
      <c r="G106" s="449">
        <v>187.5</v>
      </c>
      <c r="H106" s="449">
        <v>0</v>
      </c>
      <c r="I106" s="449">
        <v>187.5</v>
      </c>
      <c r="J106" s="89"/>
    </row>
    <row r="107" spans="1:10" ht="45">
      <c r="A107" s="446">
        <v>99</v>
      </c>
      <c r="B107" s="447" t="s">
        <v>2485</v>
      </c>
      <c r="C107" s="448" t="s">
        <v>2486</v>
      </c>
      <c r="D107" s="450" t="s">
        <v>2487</v>
      </c>
      <c r="E107" s="449" t="s">
        <v>2488</v>
      </c>
      <c r="F107" s="449">
        <v>1500</v>
      </c>
      <c r="G107" s="449">
        <v>1500</v>
      </c>
      <c r="H107" s="449">
        <v>0</v>
      </c>
      <c r="I107" s="449">
        <v>1500</v>
      </c>
      <c r="J107" s="89"/>
    </row>
    <row r="108" spans="1:10" ht="60">
      <c r="A108" s="446">
        <v>100</v>
      </c>
      <c r="B108" s="447">
        <v>45290</v>
      </c>
      <c r="C108" s="448" t="s">
        <v>2489</v>
      </c>
      <c r="D108" s="450" t="s">
        <v>2490</v>
      </c>
      <c r="E108" s="449" t="s">
        <v>2491</v>
      </c>
      <c r="F108" s="449">
        <v>2925</v>
      </c>
      <c r="G108" s="449">
        <v>2925</v>
      </c>
      <c r="H108" s="449">
        <v>0</v>
      </c>
      <c r="I108" s="449">
        <v>2925</v>
      </c>
      <c r="J108" s="89"/>
    </row>
    <row r="109" spans="1:10" ht="30">
      <c r="A109" s="446">
        <v>101</v>
      </c>
      <c r="B109" s="447">
        <v>45290</v>
      </c>
      <c r="C109" s="448" t="s">
        <v>2492</v>
      </c>
      <c r="D109" s="450" t="s">
        <v>2493</v>
      </c>
      <c r="E109" s="449" t="s">
        <v>2494</v>
      </c>
      <c r="F109" s="449">
        <v>12000</v>
      </c>
      <c r="G109" s="449">
        <v>12000</v>
      </c>
      <c r="H109" s="449">
        <v>0</v>
      </c>
      <c r="I109" s="449">
        <v>12000</v>
      </c>
      <c r="J109" s="89"/>
    </row>
    <row r="110" spans="1:10">
      <c r="A110" s="446">
        <v>102</v>
      </c>
      <c r="B110" s="447" t="s">
        <v>2495</v>
      </c>
      <c r="C110" s="448" t="s">
        <v>2496</v>
      </c>
      <c r="D110" s="450" t="s">
        <v>2497</v>
      </c>
      <c r="E110" s="449" t="s">
        <v>2498</v>
      </c>
      <c r="F110" s="449">
        <v>128</v>
      </c>
      <c r="G110" s="449">
        <v>128</v>
      </c>
      <c r="H110" s="449">
        <v>0</v>
      </c>
      <c r="I110" s="449">
        <v>128</v>
      </c>
      <c r="J110" s="89"/>
    </row>
    <row r="111" spans="1:10" ht="45">
      <c r="A111" s="446">
        <v>103</v>
      </c>
      <c r="B111" s="447">
        <v>45290</v>
      </c>
      <c r="C111" s="448" t="s">
        <v>2499</v>
      </c>
      <c r="D111" s="450" t="s">
        <v>2500</v>
      </c>
      <c r="E111" s="449" t="s">
        <v>2501</v>
      </c>
      <c r="F111" s="449">
        <v>10500</v>
      </c>
      <c r="G111" s="449">
        <v>10500</v>
      </c>
      <c r="H111" s="449">
        <v>0</v>
      </c>
      <c r="I111" s="449">
        <v>10500</v>
      </c>
      <c r="J111" s="89"/>
    </row>
    <row r="112" spans="1:10" ht="30">
      <c r="A112" s="446">
        <v>104</v>
      </c>
      <c r="B112" s="447" t="s">
        <v>1100</v>
      </c>
      <c r="C112" s="448" t="s">
        <v>2502</v>
      </c>
      <c r="D112" s="450" t="s">
        <v>2503</v>
      </c>
      <c r="E112" s="449" t="s">
        <v>2504</v>
      </c>
      <c r="F112" s="449">
        <v>80</v>
      </c>
      <c r="G112" s="449">
        <v>80</v>
      </c>
      <c r="H112" s="449">
        <v>0</v>
      </c>
      <c r="I112" s="449">
        <v>80</v>
      </c>
      <c r="J112" s="89"/>
    </row>
    <row r="113" spans="1:12" ht="30">
      <c r="A113" s="446">
        <v>105</v>
      </c>
      <c r="B113" s="447" t="s">
        <v>2505</v>
      </c>
      <c r="C113" s="448" t="s">
        <v>2506</v>
      </c>
      <c r="D113" s="450">
        <v>205229439</v>
      </c>
      <c r="E113" s="449" t="s">
        <v>2507</v>
      </c>
      <c r="F113" s="449">
        <v>25000</v>
      </c>
      <c r="G113" s="449">
        <v>25000</v>
      </c>
      <c r="H113" s="449">
        <v>0</v>
      </c>
      <c r="I113" s="449">
        <v>25000</v>
      </c>
      <c r="J113" s="89"/>
    </row>
    <row r="114" spans="1:12">
      <c r="A114" s="234" t="s">
        <v>258</v>
      </c>
      <c r="B114" s="226"/>
      <c r="C114" s="237"/>
      <c r="D114" s="237"/>
      <c r="E114" s="238"/>
      <c r="F114" s="238"/>
      <c r="G114" s="239"/>
      <c r="H114" s="240" t="s">
        <v>473</v>
      </c>
      <c r="I114" s="241">
        <f>SUM(I9:I113)</f>
        <v>1344318.5899999999</v>
      </c>
      <c r="J114" s="89"/>
    </row>
    <row r="116" spans="1:12">
      <c r="A116" s="490" t="s">
        <v>494</v>
      </c>
      <c r="B116" s="490"/>
      <c r="C116" s="490"/>
      <c r="D116" s="490"/>
      <c r="E116" s="490"/>
      <c r="F116" s="490"/>
      <c r="G116" s="490"/>
    </row>
    <row r="118" spans="1:12">
      <c r="B118" s="127" t="s">
        <v>93</v>
      </c>
      <c r="F118" s="128"/>
    </row>
    <row r="119" spans="1:12">
      <c r="F119" s="147"/>
      <c r="I119" s="147"/>
      <c r="J119" s="147"/>
      <c r="K119" s="147"/>
      <c r="L119" s="147"/>
    </row>
    <row r="120" spans="1:12">
      <c r="C120" s="129"/>
      <c r="F120" s="129"/>
      <c r="G120" s="129"/>
      <c r="I120" s="147"/>
      <c r="J120" s="147"/>
      <c r="K120" s="147"/>
      <c r="L120" s="147"/>
    </row>
    <row r="121" spans="1:12">
      <c r="A121" s="147"/>
      <c r="C121" s="130" t="s">
        <v>248</v>
      </c>
      <c r="F121" s="125" t="s">
        <v>253</v>
      </c>
      <c r="G121" s="130"/>
      <c r="H121" s="130"/>
      <c r="I121" s="147"/>
      <c r="J121" s="147"/>
      <c r="K121" s="147"/>
      <c r="L121" s="147"/>
    </row>
    <row r="122" spans="1:12">
      <c r="A122" s="147"/>
      <c r="C122" s="131" t="s">
        <v>123</v>
      </c>
      <c r="F122" s="125" t="s">
        <v>249</v>
      </c>
      <c r="I122" s="147"/>
      <c r="J122" s="147"/>
      <c r="K122" s="147"/>
      <c r="L122" s="147"/>
    </row>
    <row r="123" spans="1:12" s="147" customFormat="1">
      <c r="B123" s="125"/>
      <c r="C123" s="131"/>
      <c r="G123" s="131"/>
      <c r="H123" s="131"/>
    </row>
    <row r="124" spans="1:12" s="147" customFormat="1" ht="12.75"/>
    <row r="125" spans="1:12" s="147" customFormat="1" ht="12.75"/>
    <row r="126" spans="1:12" s="147" customFormat="1" ht="12.75"/>
    <row r="127" spans="1:12" s="147" customFormat="1" ht="12.75"/>
  </sheetData>
  <mergeCells count="2">
    <mergeCell ref="A1:D1"/>
    <mergeCell ref="A116:G116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14"/>
  </dataValidations>
  <printOptions gridLines="1"/>
  <pageMargins left="0.7" right="0.7" top="0.75" bottom="0.75" header="0.3" footer="0.3"/>
  <pageSetup scale="5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view="pageBreakPreview" zoomScale="80" zoomScaleSheetLayoutView="80" workbookViewId="0">
      <selection activeCell="I10" sqref="I10"/>
    </sheetView>
  </sheetViews>
  <sheetFormatPr defaultColWidth="9.140625" defaultRowHeight="12.75"/>
  <cols>
    <col min="1" max="1" width="2.7109375" style="222" customWidth="1"/>
    <col min="2" max="2" width="11" style="222" customWidth="1"/>
    <col min="3" max="3" width="23.42578125" style="222" customWidth="1"/>
    <col min="4" max="4" width="13.28515625" style="222" customWidth="1"/>
    <col min="5" max="5" width="10.28515625" style="222" customWidth="1"/>
    <col min="6" max="6" width="11.5703125" style="222" customWidth="1"/>
    <col min="7" max="7" width="12.28515625" style="222" customWidth="1"/>
    <col min="8" max="8" width="16.85546875" style="222" customWidth="1"/>
    <col min="9" max="9" width="17.5703125" style="222" customWidth="1"/>
    <col min="10" max="11" width="12.42578125" style="222" customWidth="1"/>
    <col min="12" max="12" width="24.85546875" style="222" customWidth="1"/>
    <col min="13" max="13" width="18.5703125" style="222" customWidth="1"/>
    <col min="14" max="14" width="0.85546875" style="222" customWidth="1"/>
    <col min="15" max="16384" width="9.140625" style="222"/>
  </cols>
  <sheetData>
    <row r="1" spans="1:15" ht="15">
      <c r="A1" s="513" t="s">
        <v>472</v>
      </c>
      <c r="B1" s="513"/>
      <c r="C1" s="513"/>
      <c r="D1" s="513"/>
      <c r="E1" s="513"/>
      <c r="F1" s="513"/>
      <c r="G1" s="513"/>
      <c r="H1" s="191"/>
      <c r="I1" s="221"/>
      <c r="J1" s="168"/>
      <c r="K1" s="168"/>
      <c r="L1" s="87"/>
      <c r="M1" s="471" t="s">
        <v>94</v>
      </c>
      <c r="N1" s="471"/>
      <c r="O1" s="471"/>
    </row>
    <row r="2" spans="1:15" ht="15">
      <c r="A2" s="221" t="s">
        <v>292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517" t="str">
        <f>'ფორმა N 9'!I2</f>
        <v>01.01-31.12.2023</v>
      </c>
      <c r="N2" s="471"/>
      <c r="O2" s="471"/>
    </row>
    <row r="3" spans="1:15">
      <c r="A3" s="22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221"/>
    </row>
    <row r="4" spans="1:15" ht="15">
      <c r="A4" s="94" t="s">
        <v>254</v>
      </c>
      <c r="B4" s="191"/>
      <c r="C4" s="191"/>
      <c r="D4" s="221"/>
      <c r="E4" s="223"/>
      <c r="F4" s="221"/>
      <c r="G4" s="191"/>
      <c r="H4" s="191"/>
      <c r="I4" s="191"/>
      <c r="J4" s="191"/>
      <c r="K4" s="191"/>
      <c r="L4" s="191"/>
      <c r="M4" s="191"/>
      <c r="N4" s="221"/>
    </row>
    <row r="5" spans="1:15">
      <c r="A5" s="139" t="str">
        <f>'ფორმა N1'!D4</f>
        <v>მპგ ქართული ოცნება დემოკრატიული საქართველო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221"/>
    </row>
    <row r="6" spans="1:15" ht="13.5" thickBot="1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1"/>
    </row>
    <row r="7" spans="1:15" ht="51">
      <c r="A7" s="211" t="s">
        <v>64</v>
      </c>
      <c r="B7" s="133" t="s">
        <v>365</v>
      </c>
      <c r="C7" s="133" t="s">
        <v>366</v>
      </c>
      <c r="D7" s="134" t="s">
        <v>367</v>
      </c>
      <c r="E7" s="134" t="s">
        <v>255</v>
      </c>
      <c r="F7" s="134" t="s">
        <v>457</v>
      </c>
      <c r="G7" s="134" t="s">
        <v>458</v>
      </c>
      <c r="H7" s="133" t="s">
        <v>368</v>
      </c>
      <c r="I7" s="133" t="s">
        <v>369</v>
      </c>
      <c r="J7" s="133" t="s">
        <v>459</v>
      </c>
      <c r="K7" s="134" t="s">
        <v>460</v>
      </c>
      <c r="L7" s="134" t="s">
        <v>491</v>
      </c>
      <c r="M7" s="134" t="s">
        <v>364</v>
      </c>
      <c r="N7" s="221"/>
    </row>
    <row r="8" spans="1:15">
      <c r="A8" s="132">
        <v>1</v>
      </c>
      <c r="B8" s="133">
        <v>2</v>
      </c>
      <c r="C8" s="133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221"/>
    </row>
    <row r="9" spans="1:15" ht="15">
      <c r="A9" s="225">
        <v>1</v>
      </c>
      <c r="B9" s="226"/>
      <c r="C9" s="227"/>
      <c r="D9" s="225"/>
      <c r="E9" s="225"/>
      <c r="F9" s="225"/>
      <c r="G9" s="225"/>
      <c r="H9" s="225"/>
      <c r="I9" s="225"/>
      <c r="J9" s="225"/>
      <c r="K9" s="225"/>
      <c r="L9" s="225"/>
      <c r="M9" s="228" t="str">
        <f t="shared" ref="M9:M12" si="0">IF(ISBLANK(B9),"",$M$2)</f>
        <v/>
      </c>
      <c r="N9" s="221"/>
    </row>
    <row r="10" spans="1:15" ht="15">
      <c r="A10" s="225">
        <v>2</v>
      </c>
      <c r="B10" s="226"/>
      <c r="C10" s="227"/>
      <c r="D10" s="225"/>
      <c r="E10" s="225"/>
      <c r="F10" s="225"/>
      <c r="G10" s="225"/>
      <c r="H10" s="225"/>
      <c r="I10" s="225"/>
      <c r="J10" s="225"/>
      <c r="K10" s="225"/>
      <c r="L10" s="225"/>
      <c r="M10" s="228" t="str">
        <f t="shared" si="0"/>
        <v/>
      </c>
      <c r="N10" s="221"/>
    </row>
    <row r="11" spans="1:15" ht="15">
      <c r="A11" s="225">
        <v>3</v>
      </c>
      <c r="B11" s="226"/>
      <c r="C11" s="227"/>
      <c r="D11" s="225"/>
      <c r="E11" s="225"/>
      <c r="F11" s="225"/>
      <c r="G11" s="225"/>
      <c r="H11" s="225"/>
      <c r="I11" s="225"/>
      <c r="J11" s="225"/>
      <c r="K11" s="225"/>
      <c r="L11" s="225"/>
      <c r="M11" s="228" t="str">
        <f t="shared" si="0"/>
        <v/>
      </c>
      <c r="N11" s="221"/>
    </row>
    <row r="12" spans="1:15" ht="15">
      <c r="A12" s="229" t="s">
        <v>258</v>
      </c>
      <c r="B12" s="226"/>
      <c r="C12" s="227"/>
      <c r="D12" s="225"/>
      <c r="E12" s="225"/>
      <c r="F12" s="225"/>
      <c r="G12" s="225"/>
      <c r="H12" s="225"/>
      <c r="I12" s="225"/>
      <c r="J12" s="225"/>
      <c r="K12" s="225"/>
      <c r="L12" s="225"/>
      <c r="M12" s="228" t="str">
        <f t="shared" si="0"/>
        <v/>
      </c>
      <c r="N12" s="221"/>
    </row>
    <row r="13" spans="1:15" s="139" customFormat="1"/>
    <row r="14" spans="1:15" ht="33.6" customHeight="1">
      <c r="A14" s="514" t="s">
        <v>492</v>
      </c>
      <c r="B14" s="515"/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515"/>
    </row>
    <row r="15" spans="1:15" ht="19.149999999999999" customHeight="1">
      <c r="A15" s="516" t="s">
        <v>484</v>
      </c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</row>
    <row r="16" spans="1:15" s="19" customFormat="1" ht="15">
      <c r="B16" s="135" t="s">
        <v>93</v>
      </c>
    </row>
    <row r="17" spans="2:9" s="19" customFormat="1" ht="15">
      <c r="B17" s="135"/>
    </row>
    <row r="18" spans="2:9" s="19" customFormat="1" ht="15">
      <c r="C18" s="136"/>
      <c r="H18" s="136"/>
      <c r="I18" s="136"/>
    </row>
    <row r="19" spans="2:9" s="19" customFormat="1" ht="15">
      <c r="C19" s="137" t="s">
        <v>248</v>
      </c>
      <c r="H19" s="135" t="s">
        <v>294</v>
      </c>
    </row>
    <row r="20" spans="2:9" s="19" customFormat="1" ht="15">
      <c r="C20" s="137" t="s">
        <v>123</v>
      </c>
      <c r="H20" s="138" t="s">
        <v>249</v>
      </c>
    </row>
    <row r="21" spans="2:9" ht="15">
      <c r="C21" s="137"/>
      <c r="F21" s="138"/>
    </row>
    <row r="22" spans="2:9" ht="15">
      <c r="C22" s="137"/>
    </row>
  </sheetData>
  <sheetProtection insertColumns="0" insertRows="0" deleteRows="0"/>
  <mergeCells count="5">
    <mergeCell ref="A1:G1"/>
    <mergeCell ref="A14:M14"/>
    <mergeCell ref="A15:M15"/>
    <mergeCell ref="M1:O1"/>
    <mergeCell ref="M2:O2"/>
  </mergeCells>
  <dataValidations count="4"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2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12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ageMargins left="0.11811023622047245" right="0.11811023622047245" top="0.35433070866141736" bottom="0.35433070866141736" header="0.31496062992125984" footer="0.31496062992125984"/>
  <pageSetup paperSize="9" scale="7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topLeftCell="A6" zoomScale="120" zoomScaleNormal="100" zoomScaleSheetLayoutView="120" workbookViewId="0">
      <selection activeCell="C20" sqref="C20"/>
    </sheetView>
  </sheetViews>
  <sheetFormatPr defaultColWidth="9.140625" defaultRowHeight="12.75"/>
  <cols>
    <col min="1" max="1" width="7.28515625" style="139" customWidth="1"/>
    <col min="2" max="2" width="57.28515625" style="139" customWidth="1"/>
    <col min="3" max="3" width="24.140625" style="139" customWidth="1"/>
    <col min="4" max="16384" width="9.140625" style="139"/>
  </cols>
  <sheetData>
    <row r="1" spans="1:3" s="6" customFormat="1" ht="18.75" customHeight="1">
      <c r="A1" s="518" t="s">
        <v>474</v>
      </c>
      <c r="B1" s="518"/>
      <c r="C1" s="87" t="s">
        <v>94</v>
      </c>
    </row>
    <row r="2" spans="1:3" s="6" customFormat="1" ht="15">
      <c r="A2" s="518"/>
      <c r="B2" s="518"/>
      <c r="C2" s="116" t="str">
        <f>'ფორმა N1'!M2</f>
        <v>01.01-31.12.2023</v>
      </c>
    </row>
    <row r="3" spans="1:3" s="6" customFormat="1" ht="15">
      <c r="A3" s="190" t="s">
        <v>124</v>
      </c>
      <c r="B3" s="86"/>
      <c r="C3" s="86"/>
    </row>
    <row r="4" spans="1:3" s="6" customFormat="1" ht="15">
      <c r="A4" s="94"/>
      <c r="B4" s="86"/>
      <c r="C4" s="86"/>
    </row>
    <row r="5" spans="1:3" s="19" customFormat="1" ht="15">
      <c r="A5" s="519" t="s">
        <v>254</v>
      </c>
      <c r="B5" s="519"/>
      <c r="C5" s="94"/>
    </row>
    <row r="6" spans="1:3" s="19" customFormat="1" ht="15">
      <c r="A6" s="218" t="str">
        <f>'ფორმა N1'!D4</f>
        <v>მპგ ქართული ოცნება დემოკრატიული საქართველო</v>
      </c>
      <c r="B6" s="218"/>
      <c r="C6" s="94"/>
    </row>
    <row r="7" spans="1:3">
      <c r="A7" s="191"/>
      <c r="B7" s="191"/>
      <c r="C7" s="191"/>
    </row>
    <row r="8" spans="1:3">
      <c r="A8" s="191"/>
      <c r="B8" s="191"/>
      <c r="C8" s="191"/>
    </row>
    <row r="9" spans="1:3" ht="30" customHeight="1">
      <c r="A9" s="192" t="s">
        <v>64</v>
      </c>
      <c r="B9" s="192" t="s">
        <v>11</v>
      </c>
      <c r="C9" s="193" t="s">
        <v>9</v>
      </c>
    </row>
    <row r="10" spans="1:3" ht="15">
      <c r="A10" s="194">
        <v>1</v>
      </c>
      <c r="B10" s="195" t="s">
        <v>57</v>
      </c>
      <c r="C10" s="196">
        <f>'ფორმა N4'!D11+'ფორმა N5'!D9</f>
        <v>5251509.5699999994</v>
      </c>
    </row>
    <row r="11" spans="1:3" ht="15">
      <c r="A11" s="197">
        <v>1.1000000000000001</v>
      </c>
      <c r="B11" s="195" t="s">
        <v>418</v>
      </c>
      <c r="C11" s="198">
        <f>'ფორმა N4'!D39+'ფორმა N5'!D37</f>
        <v>631117.1</v>
      </c>
    </row>
    <row r="12" spans="1:3" ht="15">
      <c r="A12" s="199" t="s">
        <v>30</v>
      </c>
      <c r="B12" s="195" t="s">
        <v>419</v>
      </c>
      <c r="C12" s="198">
        <v>0</v>
      </c>
    </row>
    <row r="13" spans="1:3" ht="15">
      <c r="A13" s="197">
        <v>1.2</v>
      </c>
      <c r="B13" s="195" t="s">
        <v>58</v>
      </c>
      <c r="C13" s="198">
        <f>'ფორმა N4'!D12+'ფორმა N5'!D10</f>
        <v>114000</v>
      </c>
    </row>
    <row r="14" spans="1:3" ht="15">
      <c r="A14" s="197">
        <v>1.3</v>
      </c>
      <c r="B14" s="195" t="s">
        <v>413</v>
      </c>
      <c r="C14" s="198">
        <f>'ფორმა N4'!D17+'ფორმა N5'!D15</f>
        <v>2130</v>
      </c>
    </row>
    <row r="15" spans="1:3" ht="15">
      <c r="A15" s="520"/>
      <c r="B15" s="520"/>
      <c r="C15" s="520"/>
    </row>
    <row r="16" spans="1:3" ht="30" customHeight="1">
      <c r="A16" s="192" t="s">
        <v>64</v>
      </c>
      <c r="B16" s="192" t="s">
        <v>230</v>
      </c>
      <c r="C16" s="193" t="s">
        <v>67</v>
      </c>
    </row>
    <row r="17" spans="1:4" ht="15">
      <c r="A17" s="194">
        <v>2</v>
      </c>
      <c r="B17" s="195" t="s">
        <v>420</v>
      </c>
      <c r="C17" s="454">
        <f>'ფორმა N2'!D9+'ფორმა N3'!D9</f>
        <v>16304866.870000001</v>
      </c>
    </row>
    <row r="18" spans="1:4" ht="15">
      <c r="A18" s="200">
        <v>2.1</v>
      </c>
      <c r="B18" s="195" t="s">
        <v>421</v>
      </c>
      <c r="C18" s="195">
        <f>'ფორმა N2'!D17+'ფორმა N3'!D17</f>
        <v>5140020</v>
      </c>
    </row>
    <row r="19" spans="1:4" ht="15">
      <c r="A19" s="200">
        <v>2.2000000000000002</v>
      </c>
      <c r="B19" s="195" t="s">
        <v>422</v>
      </c>
      <c r="C19" s="195">
        <v>0</v>
      </c>
    </row>
    <row r="20" spans="1:4" ht="15">
      <c r="A20" s="200">
        <v>2.2999999999999998</v>
      </c>
      <c r="B20" s="195" t="s">
        <v>423</v>
      </c>
      <c r="C20" s="201">
        <f>SUM(C21:C25)</f>
        <v>11170000</v>
      </c>
    </row>
    <row r="21" spans="1:4" ht="15">
      <c r="A21" s="199" t="s">
        <v>424</v>
      </c>
      <c r="B21" s="202" t="s">
        <v>425</v>
      </c>
      <c r="C21" s="195">
        <f>'ფორმა N2'!D13+'ფორმა N3'!D13</f>
        <v>11084000</v>
      </c>
    </row>
    <row r="22" spans="1:4" ht="15">
      <c r="A22" s="199" t="s">
        <v>426</v>
      </c>
      <c r="B22" s="202" t="s">
        <v>427</v>
      </c>
      <c r="C22" s="195">
        <f>'ფორმა N2'!C27+'ფორმა N3'!C27</f>
        <v>10000</v>
      </c>
    </row>
    <row r="23" spans="1:4" ht="15">
      <c r="A23" s="199" t="s">
        <v>428</v>
      </c>
      <c r="B23" s="202" t="s">
        <v>429</v>
      </c>
      <c r="C23" s="195">
        <f>'ფორმა N2'!D14+'ფორმა N3'!D14</f>
        <v>76000</v>
      </c>
    </row>
    <row r="24" spans="1:4" ht="15">
      <c r="A24" s="199" t="s">
        <v>430</v>
      </c>
      <c r="B24" s="202" t="s">
        <v>431</v>
      </c>
      <c r="C24" s="195">
        <f>'ფორმა N2'!D31+'ფორმა N3'!D31</f>
        <v>0</v>
      </c>
    </row>
    <row r="25" spans="1:4" ht="15">
      <c r="A25" s="199" t="s">
        <v>432</v>
      </c>
      <c r="B25" s="202" t="s">
        <v>433</v>
      </c>
      <c r="C25" s="195">
        <f>'ფორმა N2'!D11+'ფორმა N3'!D11</f>
        <v>0</v>
      </c>
    </row>
    <row r="26" spans="1:4" ht="15">
      <c r="A26" s="203"/>
      <c r="B26" s="204"/>
      <c r="C26" s="205"/>
    </row>
    <row r="27" spans="1:4" ht="15">
      <c r="A27" s="203"/>
      <c r="B27" s="204"/>
      <c r="C27" s="205"/>
    </row>
    <row r="28" spans="1:4" ht="15">
      <c r="A28" s="19"/>
      <c r="B28" s="19"/>
      <c r="C28" s="19"/>
      <c r="D28" s="19"/>
    </row>
    <row r="29" spans="1:4" ht="15">
      <c r="A29" s="135" t="s">
        <v>93</v>
      </c>
      <c r="B29" s="19"/>
      <c r="C29" s="19"/>
      <c r="D29" s="19"/>
    </row>
    <row r="30" spans="1:4" ht="15">
      <c r="A30" s="19"/>
      <c r="B30" s="19"/>
      <c r="C30" s="19"/>
      <c r="D30" s="19"/>
    </row>
    <row r="31" spans="1:4" ht="15">
      <c r="A31" s="19"/>
      <c r="B31" s="19"/>
      <c r="C31" s="19"/>
      <c r="D31" s="19"/>
    </row>
    <row r="32" spans="1:4" ht="15">
      <c r="B32" s="135" t="s">
        <v>251</v>
      </c>
      <c r="C32" s="19"/>
      <c r="D32" s="19"/>
    </row>
    <row r="33" spans="2:4" ht="15">
      <c r="B33" s="19" t="s">
        <v>250</v>
      </c>
      <c r="C33" s="19"/>
      <c r="D33" s="19"/>
    </row>
    <row r="34" spans="2:4">
      <c r="B34" s="206" t="s">
        <v>123</v>
      </c>
    </row>
  </sheetData>
  <mergeCells count="3">
    <mergeCell ref="A1:B2"/>
    <mergeCell ref="A5:B5"/>
    <mergeCell ref="A15:C15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203</v>
      </c>
      <c r="C1" t="s">
        <v>183</v>
      </c>
      <c r="E1" t="s">
        <v>208</v>
      </c>
      <c r="G1" t="s">
        <v>217</v>
      </c>
    </row>
    <row r="2" spans="1:7" ht="15">
      <c r="A2" s="54">
        <v>40907</v>
      </c>
      <c r="C2" t="s">
        <v>184</v>
      </c>
      <c r="E2" t="s">
        <v>212</v>
      </c>
      <c r="G2" s="55" t="s">
        <v>218</v>
      </c>
    </row>
    <row r="3" spans="1:7" ht="15">
      <c r="A3" s="54">
        <v>40908</v>
      </c>
      <c r="C3" t="s">
        <v>185</v>
      </c>
      <c r="E3" t="s">
        <v>213</v>
      </c>
      <c r="G3" s="55" t="s">
        <v>219</v>
      </c>
    </row>
    <row r="4" spans="1:7" ht="15">
      <c r="A4" s="54">
        <v>40909</v>
      </c>
      <c r="C4" t="s">
        <v>186</v>
      </c>
      <c r="E4" t="s">
        <v>214</v>
      </c>
      <c r="G4" s="55" t="s">
        <v>220</v>
      </c>
    </row>
    <row r="5" spans="1:7">
      <c r="A5" s="54">
        <v>40910</v>
      </c>
      <c r="C5" t="s">
        <v>187</v>
      </c>
      <c r="E5" t="s">
        <v>215</v>
      </c>
    </row>
    <row r="6" spans="1:7">
      <c r="A6" s="54">
        <v>40911</v>
      </c>
      <c r="C6" t="s">
        <v>188</v>
      </c>
    </row>
    <row r="7" spans="1:7">
      <c r="A7" s="54">
        <v>40912</v>
      </c>
      <c r="C7" t="s">
        <v>189</v>
      </c>
    </row>
    <row r="8" spans="1:7">
      <c r="A8" s="54">
        <v>40913</v>
      </c>
      <c r="C8" t="s">
        <v>190</v>
      </c>
    </row>
    <row r="9" spans="1:7">
      <c r="A9" s="54">
        <v>40914</v>
      </c>
      <c r="C9" t="s">
        <v>191</v>
      </c>
    </row>
    <row r="10" spans="1:7">
      <c r="A10" s="54">
        <v>40915</v>
      </c>
      <c r="C10" t="s">
        <v>192</v>
      </c>
    </row>
    <row r="11" spans="1:7">
      <c r="A11" s="54">
        <v>40916</v>
      </c>
      <c r="C11" t="s">
        <v>193</v>
      </c>
    </row>
    <row r="12" spans="1:7">
      <c r="A12" s="54">
        <v>40917</v>
      </c>
      <c r="C12" t="s">
        <v>194</v>
      </c>
    </row>
    <row r="13" spans="1:7">
      <c r="A13" s="54">
        <v>40918</v>
      </c>
      <c r="C13" t="s">
        <v>195</v>
      </c>
    </row>
    <row r="14" spans="1:7">
      <c r="A14" s="54">
        <v>40919</v>
      </c>
      <c r="C14" t="s">
        <v>196</v>
      </c>
    </row>
    <row r="15" spans="1:7">
      <c r="A15" s="54">
        <v>40920</v>
      </c>
      <c r="C15" t="s">
        <v>197</v>
      </c>
    </row>
    <row r="16" spans="1:7">
      <c r="A16" s="54">
        <v>40921</v>
      </c>
      <c r="C16" t="s">
        <v>198</v>
      </c>
    </row>
    <row r="17" spans="1:3">
      <c r="A17" s="54">
        <v>40922</v>
      </c>
      <c r="C17" t="s">
        <v>199</v>
      </c>
    </row>
    <row r="18" spans="1:3">
      <c r="A18" s="54">
        <v>40923</v>
      </c>
      <c r="C18" t="s">
        <v>200</v>
      </c>
    </row>
    <row r="19" spans="1:3">
      <c r="A19" s="54">
        <v>40924</v>
      </c>
      <c r="C19" t="s">
        <v>201</v>
      </c>
    </row>
    <row r="20" spans="1:3">
      <c r="A20" s="54">
        <v>40925</v>
      </c>
      <c r="C20" t="s">
        <v>202</v>
      </c>
    </row>
    <row r="21" spans="1:3">
      <c r="A21" s="54">
        <v>40926</v>
      </c>
    </row>
    <row r="22" spans="1:3">
      <c r="A22" s="54">
        <v>40927</v>
      </c>
    </row>
    <row r="23" spans="1:3">
      <c r="A23" s="54">
        <v>40928</v>
      </c>
    </row>
    <row r="24" spans="1:3">
      <c r="A24" s="54">
        <v>40929</v>
      </c>
    </row>
    <row r="25" spans="1:3">
      <c r="A25" s="54">
        <v>40930</v>
      </c>
    </row>
    <row r="26" spans="1:3">
      <c r="A26" s="54">
        <v>40931</v>
      </c>
    </row>
    <row r="27" spans="1:3">
      <c r="A27" s="54">
        <v>40932</v>
      </c>
    </row>
    <row r="28" spans="1:3">
      <c r="A28" s="54">
        <v>40933</v>
      </c>
    </row>
    <row r="29" spans="1:3">
      <c r="A29" s="54">
        <v>40934</v>
      </c>
    </row>
    <row r="30" spans="1:3">
      <c r="A30" s="54">
        <v>40935</v>
      </c>
    </row>
    <row r="31" spans="1:3">
      <c r="A31" s="54">
        <v>40936</v>
      </c>
    </row>
    <row r="32" spans="1:3">
      <c r="A32" s="54">
        <v>40937</v>
      </c>
    </row>
    <row r="33" spans="1:1">
      <c r="A33" s="54">
        <v>40938</v>
      </c>
    </row>
    <row r="34" spans="1:1">
      <c r="A34" s="54">
        <v>40939</v>
      </c>
    </row>
    <row r="35" spans="1:1">
      <c r="A35" s="54">
        <v>40941</v>
      </c>
    </row>
    <row r="36" spans="1:1">
      <c r="A36" s="54">
        <v>40942</v>
      </c>
    </row>
    <row r="37" spans="1:1">
      <c r="A37" s="54">
        <v>40943</v>
      </c>
    </row>
    <row r="38" spans="1:1">
      <c r="A38" s="54">
        <v>40944</v>
      </c>
    </row>
    <row r="39" spans="1:1">
      <c r="A39" s="54">
        <v>40945</v>
      </c>
    </row>
    <row r="40" spans="1:1">
      <c r="A40" s="54">
        <v>40946</v>
      </c>
    </row>
    <row r="41" spans="1:1">
      <c r="A41" s="54">
        <v>40947</v>
      </c>
    </row>
    <row r="42" spans="1:1">
      <c r="A42" s="54">
        <v>40948</v>
      </c>
    </row>
    <row r="43" spans="1:1">
      <c r="A43" s="54">
        <v>40949</v>
      </c>
    </row>
    <row r="44" spans="1:1">
      <c r="A44" s="54">
        <v>40950</v>
      </c>
    </row>
    <row r="45" spans="1:1">
      <c r="A45" s="54">
        <v>40951</v>
      </c>
    </row>
    <row r="46" spans="1:1">
      <c r="A46" s="54">
        <v>40952</v>
      </c>
    </row>
    <row r="47" spans="1:1">
      <c r="A47" s="54">
        <v>40953</v>
      </c>
    </row>
    <row r="48" spans="1:1">
      <c r="A48" s="54">
        <v>40954</v>
      </c>
    </row>
    <row r="49" spans="1:1">
      <c r="A49" s="54">
        <v>40955</v>
      </c>
    </row>
    <row r="50" spans="1:1">
      <c r="A50" s="54">
        <v>40956</v>
      </c>
    </row>
    <row r="51" spans="1:1">
      <c r="A51" s="54">
        <v>40957</v>
      </c>
    </row>
    <row r="52" spans="1:1">
      <c r="A52" s="54">
        <v>40958</v>
      </c>
    </row>
    <row r="53" spans="1:1">
      <c r="A53" s="54">
        <v>40959</v>
      </c>
    </row>
    <row r="54" spans="1:1">
      <c r="A54" s="54">
        <v>40960</v>
      </c>
    </row>
    <row r="55" spans="1:1">
      <c r="A55" s="54">
        <v>40961</v>
      </c>
    </row>
    <row r="56" spans="1:1">
      <c r="A56" s="54">
        <v>40962</v>
      </c>
    </row>
    <row r="57" spans="1:1">
      <c r="A57" s="54">
        <v>40963</v>
      </c>
    </row>
    <row r="58" spans="1:1">
      <c r="A58" s="54">
        <v>40964</v>
      </c>
    </row>
    <row r="59" spans="1:1">
      <c r="A59" s="54">
        <v>40965</v>
      </c>
    </row>
    <row r="60" spans="1:1">
      <c r="A60" s="54">
        <v>40966</v>
      </c>
    </row>
    <row r="61" spans="1:1">
      <c r="A61" s="54">
        <v>40967</v>
      </c>
    </row>
    <row r="62" spans="1:1">
      <c r="A62" s="54">
        <v>40968</v>
      </c>
    </row>
    <row r="63" spans="1:1">
      <c r="A63" s="54">
        <v>40969</v>
      </c>
    </row>
    <row r="64" spans="1:1">
      <c r="A64" s="54">
        <v>40970</v>
      </c>
    </row>
    <row r="65" spans="1:1">
      <c r="A65" s="54">
        <v>40971</v>
      </c>
    </row>
    <row r="66" spans="1:1">
      <c r="A66" s="54">
        <v>40972</v>
      </c>
    </row>
    <row r="67" spans="1:1">
      <c r="A67" s="54">
        <v>40973</v>
      </c>
    </row>
    <row r="68" spans="1:1">
      <c r="A68" s="54">
        <v>40974</v>
      </c>
    </row>
    <row r="69" spans="1:1">
      <c r="A69" s="54">
        <v>40975</v>
      </c>
    </row>
    <row r="70" spans="1:1">
      <c r="A70" s="54">
        <v>40976</v>
      </c>
    </row>
    <row r="71" spans="1:1">
      <c r="A71" s="54">
        <v>40977</v>
      </c>
    </row>
    <row r="72" spans="1:1">
      <c r="A72" s="54">
        <v>40978</v>
      </c>
    </row>
    <row r="73" spans="1:1">
      <c r="A73" s="54">
        <v>40979</v>
      </c>
    </row>
    <row r="74" spans="1:1">
      <c r="A74" s="54">
        <v>40980</v>
      </c>
    </row>
    <row r="75" spans="1:1">
      <c r="A75" s="54">
        <v>40981</v>
      </c>
    </row>
    <row r="76" spans="1:1">
      <c r="A76" s="54">
        <v>40982</v>
      </c>
    </row>
    <row r="77" spans="1:1">
      <c r="A77" s="54">
        <v>40983</v>
      </c>
    </row>
    <row r="78" spans="1:1">
      <c r="A78" s="54">
        <v>40984</v>
      </c>
    </row>
    <row r="79" spans="1:1">
      <c r="A79" s="54">
        <v>40985</v>
      </c>
    </row>
    <row r="80" spans="1:1">
      <c r="A80" s="54">
        <v>40986</v>
      </c>
    </row>
    <row r="81" spans="1:1">
      <c r="A81" s="54">
        <v>40987</v>
      </c>
    </row>
    <row r="82" spans="1:1">
      <c r="A82" s="54">
        <v>40988</v>
      </c>
    </row>
    <row r="83" spans="1:1">
      <c r="A83" s="54">
        <v>40989</v>
      </c>
    </row>
    <row r="84" spans="1:1">
      <c r="A84" s="54">
        <v>40990</v>
      </c>
    </row>
    <row r="85" spans="1:1">
      <c r="A85" s="54">
        <v>40991</v>
      </c>
    </row>
    <row r="86" spans="1:1">
      <c r="A86" s="54">
        <v>40992</v>
      </c>
    </row>
    <row r="87" spans="1:1">
      <c r="A87" s="54">
        <v>40993</v>
      </c>
    </row>
    <row r="88" spans="1:1">
      <c r="A88" s="54">
        <v>40994</v>
      </c>
    </row>
    <row r="89" spans="1:1">
      <c r="A89" s="54">
        <v>40995</v>
      </c>
    </row>
    <row r="90" spans="1:1">
      <c r="A90" s="54">
        <v>40996</v>
      </c>
    </row>
    <row r="91" spans="1:1">
      <c r="A91" s="54">
        <v>40997</v>
      </c>
    </row>
    <row r="92" spans="1:1">
      <c r="A92" s="54">
        <v>40998</v>
      </c>
    </row>
    <row r="93" spans="1:1">
      <c r="A93" s="54">
        <v>40999</v>
      </c>
    </row>
    <row r="94" spans="1:1">
      <c r="A94" s="54">
        <v>41000</v>
      </c>
    </row>
    <row r="95" spans="1:1">
      <c r="A95" s="54">
        <v>41001</v>
      </c>
    </row>
    <row r="96" spans="1:1">
      <c r="A96" s="54">
        <v>41002</v>
      </c>
    </row>
    <row r="97" spans="1:1">
      <c r="A97" s="54">
        <v>41003</v>
      </c>
    </row>
    <row r="98" spans="1:1">
      <c r="A98" s="54">
        <v>41004</v>
      </c>
    </row>
    <row r="99" spans="1:1">
      <c r="A99" s="54">
        <v>41005</v>
      </c>
    </row>
    <row r="100" spans="1:1">
      <c r="A100" s="54">
        <v>41006</v>
      </c>
    </row>
    <row r="101" spans="1:1">
      <c r="A101" s="54">
        <v>41007</v>
      </c>
    </row>
    <row r="102" spans="1:1">
      <c r="A102" s="54">
        <v>41008</v>
      </c>
    </row>
    <row r="103" spans="1:1">
      <c r="A103" s="54">
        <v>41009</v>
      </c>
    </row>
    <row r="104" spans="1:1">
      <c r="A104" s="54">
        <v>41010</v>
      </c>
    </row>
    <row r="105" spans="1:1">
      <c r="A105" s="54">
        <v>41011</v>
      </c>
    </row>
    <row r="106" spans="1:1">
      <c r="A106" s="54">
        <v>41012</v>
      </c>
    </row>
    <row r="107" spans="1:1">
      <c r="A107" s="54">
        <v>41013</v>
      </c>
    </row>
    <row r="108" spans="1:1">
      <c r="A108" s="54">
        <v>41014</v>
      </c>
    </row>
    <row r="109" spans="1:1">
      <c r="A109" s="54">
        <v>41015</v>
      </c>
    </row>
    <row r="110" spans="1:1">
      <c r="A110" s="54">
        <v>41016</v>
      </c>
    </row>
    <row r="111" spans="1:1">
      <c r="A111" s="54">
        <v>41017</v>
      </c>
    </row>
    <row r="112" spans="1:1">
      <c r="A112" s="54">
        <v>41018</v>
      </c>
    </row>
    <row r="113" spans="1:1">
      <c r="A113" s="54">
        <v>41019</v>
      </c>
    </row>
    <row r="114" spans="1:1">
      <c r="A114" s="54">
        <v>41020</v>
      </c>
    </row>
    <row r="115" spans="1:1">
      <c r="A115" s="54">
        <v>41021</v>
      </c>
    </row>
    <row r="116" spans="1:1">
      <c r="A116" s="54">
        <v>41022</v>
      </c>
    </row>
    <row r="117" spans="1:1">
      <c r="A117" s="54">
        <v>41023</v>
      </c>
    </row>
    <row r="118" spans="1:1">
      <c r="A118" s="54">
        <v>41024</v>
      </c>
    </row>
    <row r="119" spans="1:1">
      <c r="A119" s="54">
        <v>41025</v>
      </c>
    </row>
    <row r="120" spans="1:1">
      <c r="A120" s="54">
        <v>41026</v>
      </c>
    </row>
    <row r="121" spans="1:1">
      <c r="A121" s="54">
        <v>41027</v>
      </c>
    </row>
    <row r="122" spans="1:1">
      <c r="A122" s="54">
        <v>41028</v>
      </c>
    </row>
    <row r="123" spans="1:1">
      <c r="A123" s="54">
        <v>41029</v>
      </c>
    </row>
    <row r="124" spans="1:1">
      <c r="A124" s="54">
        <v>41030</v>
      </c>
    </row>
    <row r="125" spans="1:1">
      <c r="A125" s="54">
        <v>41031</v>
      </c>
    </row>
    <row r="126" spans="1:1">
      <c r="A126" s="54">
        <v>41032</v>
      </c>
    </row>
    <row r="127" spans="1:1">
      <c r="A127" s="54">
        <v>41033</v>
      </c>
    </row>
    <row r="128" spans="1:1">
      <c r="A128" s="54">
        <v>41034</v>
      </c>
    </row>
    <row r="129" spans="1:1">
      <c r="A129" s="54">
        <v>41035</v>
      </c>
    </row>
    <row r="130" spans="1:1">
      <c r="A130" s="54">
        <v>41036</v>
      </c>
    </row>
    <row r="131" spans="1:1">
      <c r="A131" s="54">
        <v>41037</v>
      </c>
    </row>
    <row r="132" spans="1:1">
      <c r="A132" s="54">
        <v>41038</v>
      </c>
    </row>
    <row r="133" spans="1:1">
      <c r="A133" s="54">
        <v>41039</v>
      </c>
    </row>
    <row r="134" spans="1:1">
      <c r="A134" s="54">
        <v>41040</v>
      </c>
    </row>
    <row r="135" spans="1:1">
      <c r="A135" s="54">
        <v>41041</v>
      </c>
    </row>
    <row r="136" spans="1:1">
      <c r="A136" s="54">
        <v>41042</v>
      </c>
    </row>
    <row r="137" spans="1:1">
      <c r="A137" s="54">
        <v>41043</v>
      </c>
    </row>
    <row r="138" spans="1:1">
      <c r="A138" s="54">
        <v>41044</v>
      </c>
    </row>
    <row r="139" spans="1:1">
      <c r="A139" s="54">
        <v>41045</v>
      </c>
    </row>
    <row r="140" spans="1:1">
      <c r="A140" s="54">
        <v>41046</v>
      </c>
    </row>
    <row r="141" spans="1:1">
      <c r="A141" s="54">
        <v>41047</v>
      </c>
    </row>
    <row r="142" spans="1:1">
      <c r="A142" s="54">
        <v>41048</v>
      </c>
    </row>
    <row r="143" spans="1:1">
      <c r="A143" s="54">
        <v>41049</v>
      </c>
    </row>
    <row r="144" spans="1:1">
      <c r="A144" s="54">
        <v>41050</v>
      </c>
    </row>
    <row r="145" spans="1:1">
      <c r="A145" s="54">
        <v>41051</v>
      </c>
    </row>
    <row r="146" spans="1:1">
      <c r="A146" s="54">
        <v>41052</v>
      </c>
    </row>
    <row r="147" spans="1:1">
      <c r="A147" s="54">
        <v>41053</v>
      </c>
    </row>
    <row r="148" spans="1:1">
      <c r="A148" s="54">
        <v>41054</v>
      </c>
    </row>
    <row r="149" spans="1:1">
      <c r="A149" s="54">
        <v>41055</v>
      </c>
    </row>
    <row r="150" spans="1:1">
      <c r="A150" s="54">
        <v>41056</v>
      </c>
    </row>
    <row r="151" spans="1:1">
      <c r="A151" s="54">
        <v>41057</v>
      </c>
    </row>
    <row r="152" spans="1:1">
      <c r="A152" s="54">
        <v>41058</v>
      </c>
    </row>
    <row r="153" spans="1:1">
      <c r="A153" s="54">
        <v>41059</v>
      </c>
    </row>
    <row r="154" spans="1:1">
      <c r="A154" s="54">
        <v>41060</v>
      </c>
    </row>
    <row r="155" spans="1:1">
      <c r="A155" s="54">
        <v>41061</v>
      </c>
    </row>
    <row r="156" spans="1:1">
      <c r="A156" s="54">
        <v>41062</v>
      </c>
    </row>
    <row r="157" spans="1:1">
      <c r="A157" s="54">
        <v>41063</v>
      </c>
    </row>
    <row r="158" spans="1:1">
      <c r="A158" s="54">
        <v>41064</v>
      </c>
    </row>
    <row r="159" spans="1:1">
      <c r="A159" s="54">
        <v>41065</v>
      </c>
    </row>
    <row r="160" spans="1:1">
      <c r="A160" s="54">
        <v>41066</v>
      </c>
    </row>
    <row r="161" spans="1:1">
      <c r="A161" s="54">
        <v>41067</v>
      </c>
    </row>
    <row r="162" spans="1:1">
      <c r="A162" s="54">
        <v>41068</v>
      </c>
    </row>
    <row r="163" spans="1:1">
      <c r="A163" s="54">
        <v>41069</v>
      </c>
    </row>
    <row r="164" spans="1:1">
      <c r="A164" s="54">
        <v>41070</v>
      </c>
    </row>
    <row r="165" spans="1:1">
      <c r="A165" s="54">
        <v>41071</v>
      </c>
    </row>
    <row r="166" spans="1:1">
      <c r="A166" s="54">
        <v>41072</v>
      </c>
    </row>
    <row r="167" spans="1:1">
      <c r="A167" s="54">
        <v>41073</v>
      </c>
    </row>
    <row r="168" spans="1:1">
      <c r="A168" s="54">
        <v>41074</v>
      </c>
    </row>
    <row r="169" spans="1:1">
      <c r="A169" s="54">
        <v>41075</v>
      </c>
    </row>
    <row r="170" spans="1:1">
      <c r="A170" s="54">
        <v>41076</v>
      </c>
    </row>
    <row r="171" spans="1:1">
      <c r="A171" s="54">
        <v>41077</v>
      </c>
    </row>
    <row r="172" spans="1:1">
      <c r="A172" s="54">
        <v>41078</v>
      </c>
    </row>
    <row r="173" spans="1:1">
      <c r="A173" s="54">
        <v>41079</v>
      </c>
    </row>
    <row r="174" spans="1:1">
      <c r="A174" s="54">
        <v>41080</v>
      </c>
    </row>
    <row r="175" spans="1:1">
      <c r="A175" s="54">
        <v>41081</v>
      </c>
    </row>
    <row r="176" spans="1:1">
      <c r="A176" s="54">
        <v>41082</v>
      </c>
    </row>
    <row r="177" spans="1:1">
      <c r="A177" s="54">
        <v>41083</v>
      </c>
    </row>
    <row r="178" spans="1:1">
      <c r="A178" s="54">
        <v>41084</v>
      </c>
    </row>
    <row r="179" spans="1:1">
      <c r="A179" s="54">
        <v>41085</v>
      </c>
    </row>
    <row r="180" spans="1:1">
      <c r="A180" s="54">
        <v>41086</v>
      </c>
    </row>
    <row r="181" spans="1:1">
      <c r="A181" s="54">
        <v>41087</v>
      </c>
    </row>
    <row r="182" spans="1:1">
      <c r="A182" s="54">
        <v>41088</v>
      </c>
    </row>
    <row r="183" spans="1:1">
      <c r="A183" s="54">
        <v>41089</v>
      </c>
    </row>
    <row r="184" spans="1:1">
      <c r="A184" s="54">
        <v>41090</v>
      </c>
    </row>
    <row r="185" spans="1:1">
      <c r="A185" s="54">
        <v>41091</v>
      </c>
    </row>
    <row r="186" spans="1:1">
      <c r="A186" s="54">
        <v>41092</v>
      </c>
    </row>
    <row r="187" spans="1:1">
      <c r="A187" s="54">
        <v>41093</v>
      </c>
    </row>
    <row r="188" spans="1:1">
      <c r="A188" s="54">
        <v>41094</v>
      </c>
    </row>
    <row r="189" spans="1:1">
      <c r="A189" s="54">
        <v>41095</v>
      </c>
    </row>
    <row r="190" spans="1:1">
      <c r="A190" s="54">
        <v>41096</v>
      </c>
    </row>
    <row r="191" spans="1:1">
      <c r="A191" s="54">
        <v>41097</v>
      </c>
    </row>
    <row r="192" spans="1:1">
      <c r="A192" s="54">
        <v>41098</v>
      </c>
    </row>
    <row r="193" spans="1:1">
      <c r="A193" s="54">
        <v>41099</v>
      </c>
    </row>
    <row r="194" spans="1:1">
      <c r="A194" s="54">
        <v>41100</v>
      </c>
    </row>
    <row r="195" spans="1:1">
      <c r="A195" s="54">
        <v>41101</v>
      </c>
    </row>
    <row r="196" spans="1:1">
      <c r="A196" s="54">
        <v>41102</v>
      </c>
    </row>
    <row r="197" spans="1:1">
      <c r="A197" s="54">
        <v>41103</v>
      </c>
    </row>
    <row r="198" spans="1:1">
      <c r="A198" s="54">
        <v>41104</v>
      </c>
    </row>
    <row r="199" spans="1:1">
      <c r="A199" s="54">
        <v>41105</v>
      </c>
    </row>
    <row r="200" spans="1:1">
      <c r="A200" s="54">
        <v>41106</v>
      </c>
    </row>
    <row r="201" spans="1:1">
      <c r="A201" s="54">
        <v>41107</v>
      </c>
    </row>
    <row r="202" spans="1:1">
      <c r="A202" s="54">
        <v>41108</v>
      </c>
    </row>
    <row r="203" spans="1:1">
      <c r="A203" s="54">
        <v>41109</v>
      </c>
    </row>
    <row r="204" spans="1:1">
      <c r="A204" s="54">
        <v>41110</v>
      </c>
    </row>
    <row r="205" spans="1:1">
      <c r="A205" s="54">
        <v>41111</v>
      </c>
    </row>
    <row r="206" spans="1:1">
      <c r="A206" s="54">
        <v>41112</v>
      </c>
    </row>
    <row r="207" spans="1:1">
      <c r="A207" s="54">
        <v>41113</v>
      </c>
    </row>
    <row r="208" spans="1:1">
      <c r="A208" s="54">
        <v>41114</v>
      </c>
    </row>
    <row r="209" spans="1:1">
      <c r="A209" s="54">
        <v>41115</v>
      </c>
    </row>
    <row r="210" spans="1:1">
      <c r="A210" s="54">
        <v>41116</v>
      </c>
    </row>
    <row r="211" spans="1:1">
      <c r="A211" s="54">
        <v>41117</v>
      </c>
    </row>
    <row r="212" spans="1:1">
      <c r="A212" s="54">
        <v>41118</v>
      </c>
    </row>
    <row r="213" spans="1:1">
      <c r="A213" s="54">
        <v>41119</v>
      </c>
    </row>
    <row r="214" spans="1:1">
      <c r="A214" s="54">
        <v>41120</v>
      </c>
    </row>
    <row r="215" spans="1:1">
      <c r="A215" s="54">
        <v>41121</v>
      </c>
    </row>
    <row r="216" spans="1:1">
      <c r="A216" s="54">
        <v>41122</v>
      </c>
    </row>
    <row r="217" spans="1:1">
      <c r="A217" s="54">
        <v>41123</v>
      </c>
    </row>
    <row r="218" spans="1:1">
      <c r="A218" s="54">
        <v>41124</v>
      </c>
    </row>
    <row r="219" spans="1:1">
      <c r="A219" s="54">
        <v>41125</v>
      </c>
    </row>
    <row r="220" spans="1:1">
      <c r="A220" s="54">
        <v>41126</v>
      </c>
    </row>
    <row r="221" spans="1:1">
      <c r="A221" s="54">
        <v>41127</v>
      </c>
    </row>
    <row r="222" spans="1:1">
      <c r="A222" s="54">
        <v>41128</v>
      </c>
    </row>
    <row r="223" spans="1:1">
      <c r="A223" s="54">
        <v>41129</v>
      </c>
    </row>
    <row r="224" spans="1:1">
      <c r="A224" s="54">
        <v>41130</v>
      </c>
    </row>
    <row r="225" spans="1:1">
      <c r="A225" s="54">
        <v>41131</v>
      </c>
    </row>
    <row r="226" spans="1:1">
      <c r="A226" s="54">
        <v>41132</v>
      </c>
    </row>
    <row r="227" spans="1:1">
      <c r="A227" s="54">
        <v>41133</v>
      </c>
    </row>
    <row r="228" spans="1:1">
      <c r="A228" s="54">
        <v>41134</v>
      </c>
    </row>
    <row r="229" spans="1:1">
      <c r="A229" s="54">
        <v>41135</v>
      </c>
    </row>
    <row r="230" spans="1:1">
      <c r="A230" s="54">
        <v>41136</v>
      </c>
    </row>
    <row r="231" spans="1:1">
      <c r="A231" s="54">
        <v>41137</v>
      </c>
    </row>
    <row r="232" spans="1:1">
      <c r="A232" s="54">
        <v>41138</v>
      </c>
    </row>
    <row r="233" spans="1:1">
      <c r="A233" s="54">
        <v>41139</v>
      </c>
    </row>
    <row r="234" spans="1:1">
      <c r="A234" s="54">
        <v>41140</v>
      </c>
    </row>
    <row r="235" spans="1:1">
      <c r="A235" s="54">
        <v>41141</v>
      </c>
    </row>
    <row r="236" spans="1:1">
      <c r="A236" s="54">
        <v>41142</v>
      </c>
    </row>
    <row r="237" spans="1:1">
      <c r="A237" s="54">
        <v>41143</v>
      </c>
    </row>
    <row r="238" spans="1:1">
      <c r="A238" s="54">
        <v>41144</v>
      </c>
    </row>
    <row r="239" spans="1:1">
      <c r="A239" s="54">
        <v>41145</v>
      </c>
    </row>
    <row r="240" spans="1:1">
      <c r="A240" s="54">
        <v>41146</v>
      </c>
    </row>
    <row r="241" spans="1:1">
      <c r="A241" s="54">
        <v>41147</v>
      </c>
    </row>
    <row r="242" spans="1:1">
      <c r="A242" s="54">
        <v>41148</v>
      </c>
    </row>
    <row r="243" spans="1:1">
      <c r="A243" s="54">
        <v>41149</v>
      </c>
    </row>
    <row r="244" spans="1:1">
      <c r="A244" s="54">
        <v>41150</v>
      </c>
    </row>
    <row r="245" spans="1:1">
      <c r="A245" s="54">
        <v>41151</v>
      </c>
    </row>
    <row r="246" spans="1:1">
      <c r="A246" s="54">
        <v>41152</v>
      </c>
    </row>
    <row r="247" spans="1:1">
      <c r="A247" s="54">
        <v>41153</v>
      </c>
    </row>
    <row r="248" spans="1:1">
      <c r="A248" s="54">
        <v>41154</v>
      </c>
    </row>
    <row r="249" spans="1:1">
      <c r="A249" s="54">
        <v>41155</v>
      </c>
    </row>
    <row r="250" spans="1:1">
      <c r="A250" s="54">
        <v>41156</v>
      </c>
    </row>
    <row r="251" spans="1:1">
      <c r="A251" s="54">
        <v>41157</v>
      </c>
    </row>
    <row r="252" spans="1:1">
      <c r="A252" s="54">
        <v>41158</v>
      </c>
    </row>
    <row r="253" spans="1:1">
      <c r="A253" s="54">
        <v>41159</v>
      </c>
    </row>
    <row r="254" spans="1:1">
      <c r="A254" s="54">
        <v>41160</v>
      </c>
    </row>
    <row r="255" spans="1:1">
      <c r="A255" s="54">
        <v>41161</v>
      </c>
    </row>
    <row r="256" spans="1:1">
      <c r="A256" s="54">
        <v>41162</v>
      </c>
    </row>
    <row r="257" spans="1:1">
      <c r="A257" s="54">
        <v>41163</v>
      </c>
    </row>
    <row r="258" spans="1:1">
      <c r="A258" s="54">
        <v>41164</v>
      </c>
    </row>
    <row r="259" spans="1:1">
      <c r="A259" s="54">
        <v>41165</v>
      </c>
    </row>
    <row r="260" spans="1:1">
      <c r="A260" s="54">
        <v>41166</v>
      </c>
    </row>
    <row r="261" spans="1:1">
      <c r="A261" s="54">
        <v>41167</v>
      </c>
    </row>
    <row r="262" spans="1:1">
      <c r="A262" s="54">
        <v>41168</v>
      </c>
    </row>
    <row r="263" spans="1:1">
      <c r="A263" s="54">
        <v>41169</v>
      </c>
    </row>
    <row r="264" spans="1:1">
      <c r="A264" s="54">
        <v>41170</v>
      </c>
    </row>
    <row r="265" spans="1:1">
      <c r="A265" s="54">
        <v>41171</v>
      </c>
    </row>
    <row r="266" spans="1:1">
      <c r="A266" s="54">
        <v>41172</v>
      </c>
    </row>
    <row r="267" spans="1:1">
      <c r="A267" s="54">
        <v>41173</v>
      </c>
    </row>
    <row r="268" spans="1:1">
      <c r="A268" s="54">
        <v>41174</v>
      </c>
    </row>
    <row r="269" spans="1:1">
      <c r="A269" s="54">
        <v>41175</v>
      </c>
    </row>
    <row r="270" spans="1:1">
      <c r="A270" s="54">
        <v>41176</v>
      </c>
    </row>
    <row r="271" spans="1:1">
      <c r="A271" s="54">
        <v>41177</v>
      </c>
    </row>
    <row r="272" spans="1:1">
      <c r="A272" s="54">
        <v>41178</v>
      </c>
    </row>
    <row r="273" spans="1:1">
      <c r="A273" s="54">
        <v>41179</v>
      </c>
    </row>
    <row r="274" spans="1:1">
      <c r="A274" s="54">
        <v>41180</v>
      </c>
    </row>
    <row r="275" spans="1:1">
      <c r="A275" s="54">
        <v>41181</v>
      </c>
    </row>
    <row r="276" spans="1:1">
      <c r="A276" s="54">
        <v>41182</v>
      </c>
    </row>
    <row r="277" spans="1:1">
      <c r="A277" s="54">
        <v>41183</v>
      </c>
    </row>
    <row r="278" spans="1:1">
      <c r="A278" s="54">
        <v>41184</v>
      </c>
    </row>
    <row r="279" spans="1:1">
      <c r="A279" s="54">
        <v>41185</v>
      </c>
    </row>
    <row r="280" spans="1:1">
      <c r="A280" s="54">
        <v>41186</v>
      </c>
    </row>
    <row r="281" spans="1:1">
      <c r="A281" s="54">
        <v>41187</v>
      </c>
    </row>
    <row r="282" spans="1:1">
      <c r="A282" s="54">
        <v>41188</v>
      </c>
    </row>
    <row r="283" spans="1:1">
      <c r="A283" s="54">
        <v>41189</v>
      </c>
    </row>
    <row r="284" spans="1:1">
      <c r="A284" s="54">
        <v>41190</v>
      </c>
    </row>
    <row r="285" spans="1:1">
      <c r="A285" s="54">
        <v>41191</v>
      </c>
    </row>
    <row r="286" spans="1:1">
      <c r="A286" s="54">
        <v>41192</v>
      </c>
    </row>
    <row r="287" spans="1:1">
      <c r="A287" s="54">
        <v>41193</v>
      </c>
    </row>
    <row r="288" spans="1:1">
      <c r="A288" s="54">
        <v>41194</v>
      </c>
    </row>
    <row r="289" spans="1:1">
      <c r="A289" s="54">
        <v>41195</v>
      </c>
    </row>
    <row r="290" spans="1:1">
      <c r="A290" s="54">
        <v>41196</v>
      </c>
    </row>
    <row r="291" spans="1:1">
      <c r="A291" s="54">
        <v>41197</v>
      </c>
    </row>
    <row r="292" spans="1:1">
      <c r="A292" s="54">
        <v>41198</v>
      </c>
    </row>
    <row r="293" spans="1:1">
      <c r="A293" s="54">
        <v>41199</v>
      </c>
    </row>
    <row r="294" spans="1:1">
      <c r="A294" s="54">
        <v>41200</v>
      </c>
    </row>
    <row r="295" spans="1:1">
      <c r="A295" s="54">
        <v>41201</v>
      </c>
    </row>
    <row r="296" spans="1:1">
      <c r="A296" s="54">
        <v>41202</v>
      </c>
    </row>
    <row r="297" spans="1:1">
      <c r="A297" s="54">
        <v>41203</v>
      </c>
    </row>
    <row r="298" spans="1:1">
      <c r="A298" s="54">
        <v>41204</v>
      </c>
    </row>
    <row r="299" spans="1:1">
      <c r="A299" s="54">
        <v>41205</v>
      </c>
    </row>
    <row r="300" spans="1:1">
      <c r="A300" s="54">
        <v>41206</v>
      </c>
    </row>
    <row r="301" spans="1:1">
      <c r="A301" s="54">
        <v>41207</v>
      </c>
    </row>
    <row r="302" spans="1:1">
      <c r="A302" s="54">
        <v>41208</v>
      </c>
    </row>
    <row r="303" spans="1:1">
      <c r="A303" s="54">
        <v>41209</v>
      </c>
    </row>
    <row r="304" spans="1:1">
      <c r="A304" s="54">
        <v>41210</v>
      </c>
    </row>
    <row r="305" spans="1:1">
      <c r="A305" s="54">
        <v>41211</v>
      </c>
    </row>
    <row r="306" spans="1:1">
      <c r="A306" s="54">
        <v>41212</v>
      </c>
    </row>
    <row r="307" spans="1:1">
      <c r="A307" s="54">
        <v>41213</v>
      </c>
    </row>
    <row r="308" spans="1:1">
      <c r="A308" s="54">
        <v>41214</v>
      </c>
    </row>
    <row r="309" spans="1:1">
      <c r="A309" s="54">
        <v>41215</v>
      </c>
    </row>
    <row r="310" spans="1:1">
      <c r="A310" s="54">
        <v>41216</v>
      </c>
    </row>
    <row r="311" spans="1:1">
      <c r="A311" s="54">
        <v>41217</v>
      </c>
    </row>
    <row r="312" spans="1:1">
      <c r="A312" s="54">
        <v>41218</v>
      </c>
    </row>
    <row r="313" spans="1:1">
      <c r="A313" s="54">
        <v>41219</v>
      </c>
    </row>
    <row r="314" spans="1:1">
      <c r="A314" s="54">
        <v>41220</v>
      </c>
    </row>
    <row r="315" spans="1:1">
      <c r="A315" s="54">
        <v>41221</v>
      </c>
    </row>
    <row r="316" spans="1:1">
      <c r="A316" s="54">
        <v>41222</v>
      </c>
    </row>
    <row r="317" spans="1:1">
      <c r="A317" s="54">
        <v>41223</v>
      </c>
    </row>
    <row r="318" spans="1:1">
      <c r="A318" s="54">
        <v>41224</v>
      </c>
    </row>
    <row r="319" spans="1:1">
      <c r="A319" s="54">
        <v>41225</v>
      </c>
    </row>
    <row r="320" spans="1:1">
      <c r="A320" s="54">
        <v>41226</v>
      </c>
    </row>
    <row r="321" spans="1:1">
      <c r="A321" s="54">
        <v>41227</v>
      </c>
    </row>
    <row r="322" spans="1:1">
      <c r="A322" s="54">
        <v>41228</v>
      </c>
    </row>
    <row r="323" spans="1:1">
      <c r="A323" s="54">
        <v>41229</v>
      </c>
    </row>
    <row r="324" spans="1:1">
      <c r="A324" s="54">
        <v>41230</v>
      </c>
    </row>
    <row r="325" spans="1:1">
      <c r="A325" s="54">
        <v>41231</v>
      </c>
    </row>
    <row r="326" spans="1:1">
      <c r="A326" s="54">
        <v>41232</v>
      </c>
    </row>
    <row r="327" spans="1:1">
      <c r="A327" s="54">
        <v>41233</v>
      </c>
    </row>
    <row r="328" spans="1:1">
      <c r="A328" s="54">
        <v>41234</v>
      </c>
    </row>
    <row r="329" spans="1:1">
      <c r="A329" s="54">
        <v>41235</v>
      </c>
    </row>
    <row r="330" spans="1:1">
      <c r="A330" s="54">
        <v>41236</v>
      </c>
    </row>
    <row r="331" spans="1:1">
      <c r="A331" s="54">
        <v>41237</v>
      </c>
    </row>
    <row r="332" spans="1:1">
      <c r="A332" s="54">
        <v>41238</v>
      </c>
    </row>
    <row r="333" spans="1:1">
      <c r="A333" s="54">
        <v>41239</v>
      </c>
    </row>
    <row r="334" spans="1:1">
      <c r="A334" s="54">
        <v>41240</v>
      </c>
    </row>
    <row r="335" spans="1:1">
      <c r="A335" s="54">
        <v>41241</v>
      </c>
    </row>
    <row r="336" spans="1:1">
      <c r="A336" s="54">
        <v>41242</v>
      </c>
    </row>
    <row r="337" spans="1:1">
      <c r="A337" s="54">
        <v>41243</v>
      </c>
    </row>
    <row r="338" spans="1:1">
      <c r="A338" s="54">
        <v>41244</v>
      </c>
    </row>
    <row r="339" spans="1:1">
      <c r="A339" s="54">
        <v>41245</v>
      </c>
    </row>
    <row r="340" spans="1:1">
      <c r="A340" s="54">
        <v>41246</v>
      </c>
    </row>
    <row r="341" spans="1:1">
      <c r="A341" s="54">
        <v>41247</v>
      </c>
    </row>
    <row r="342" spans="1:1">
      <c r="A342" s="54">
        <v>41248</v>
      </c>
    </row>
    <row r="343" spans="1:1">
      <c r="A343" s="54">
        <v>41249</v>
      </c>
    </row>
    <row r="344" spans="1:1">
      <c r="A344" s="54">
        <v>41250</v>
      </c>
    </row>
    <row r="345" spans="1:1">
      <c r="A345" s="54">
        <v>41251</v>
      </c>
    </row>
    <row r="346" spans="1:1">
      <c r="A346" s="54">
        <v>41252</v>
      </c>
    </row>
    <row r="347" spans="1:1">
      <c r="A347" s="54">
        <v>41253</v>
      </c>
    </row>
    <row r="348" spans="1:1">
      <c r="A348" s="54">
        <v>41254</v>
      </c>
    </row>
    <row r="349" spans="1:1">
      <c r="A349" s="54">
        <v>41255</v>
      </c>
    </row>
    <row r="350" spans="1:1">
      <c r="A350" s="54">
        <v>41256</v>
      </c>
    </row>
    <row r="351" spans="1:1">
      <c r="A351" s="54">
        <v>41257</v>
      </c>
    </row>
    <row r="352" spans="1:1">
      <c r="A352" s="54">
        <v>41258</v>
      </c>
    </row>
    <row r="353" spans="1:1">
      <c r="A353" s="54">
        <v>41259</v>
      </c>
    </row>
    <row r="354" spans="1:1">
      <c r="A354" s="54">
        <v>41260</v>
      </c>
    </row>
    <row r="355" spans="1:1">
      <c r="A355" s="54">
        <v>41261</v>
      </c>
    </row>
    <row r="356" spans="1:1">
      <c r="A356" s="54">
        <v>41262</v>
      </c>
    </row>
    <row r="357" spans="1:1">
      <c r="A357" s="54">
        <v>41263</v>
      </c>
    </row>
    <row r="358" spans="1:1">
      <c r="A358" s="54">
        <v>41264</v>
      </c>
    </row>
    <row r="359" spans="1:1">
      <c r="A359" s="54">
        <v>41265</v>
      </c>
    </row>
    <row r="360" spans="1:1">
      <c r="A360" s="54">
        <v>41266</v>
      </c>
    </row>
    <row r="361" spans="1:1">
      <c r="A361" s="54">
        <v>41267</v>
      </c>
    </row>
    <row r="362" spans="1:1">
      <c r="A362" s="54">
        <v>41268</v>
      </c>
    </row>
    <row r="363" spans="1:1">
      <c r="A363" s="54">
        <v>41269</v>
      </c>
    </row>
    <row r="364" spans="1:1">
      <c r="A364" s="54">
        <v>41270</v>
      </c>
    </row>
    <row r="365" spans="1:1">
      <c r="A365" s="54">
        <v>41271</v>
      </c>
    </row>
    <row r="366" spans="1:1">
      <c r="A366" s="54">
        <v>41272</v>
      </c>
    </row>
    <row r="367" spans="1:1">
      <c r="A367" s="54">
        <v>41273</v>
      </c>
    </row>
    <row r="368" spans="1:1">
      <c r="A368" s="54">
        <v>41274</v>
      </c>
    </row>
    <row r="369" spans="1:1">
      <c r="A369" s="54">
        <v>41275</v>
      </c>
    </row>
    <row r="370" spans="1:1">
      <c r="A370" s="54">
        <v>41276</v>
      </c>
    </row>
    <row r="371" spans="1:1">
      <c r="A371" s="54">
        <v>41277</v>
      </c>
    </row>
    <row r="372" spans="1:1">
      <c r="A372" s="54">
        <v>41278</v>
      </c>
    </row>
    <row r="373" spans="1:1">
      <c r="A373" s="54">
        <v>41279</v>
      </c>
    </row>
    <row r="374" spans="1:1">
      <c r="A374" s="54">
        <v>41280</v>
      </c>
    </row>
    <row r="375" spans="1:1">
      <c r="A375" s="54">
        <v>41281</v>
      </c>
    </row>
    <row r="376" spans="1:1">
      <c r="A376" s="54">
        <v>41282</v>
      </c>
    </row>
    <row r="377" spans="1:1">
      <c r="A377" s="54">
        <v>41283</v>
      </c>
    </row>
    <row r="378" spans="1:1">
      <c r="A378" s="54">
        <v>41284</v>
      </c>
    </row>
    <row r="379" spans="1:1">
      <c r="A379" s="54">
        <v>41285</v>
      </c>
    </row>
    <row r="380" spans="1:1">
      <c r="A380" s="54">
        <v>41286</v>
      </c>
    </row>
    <row r="381" spans="1:1">
      <c r="A381" s="54">
        <v>41287</v>
      </c>
    </row>
    <row r="382" spans="1:1">
      <c r="A382" s="54">
        <v>41288</v>
      </c>
    </row>
    <row r="383" spans="1:1">
      <c r="A383" s="54">
        <v>41289</v>
      </c>
    </row>
    <row r="384" spans="1:1">
      <c r="A384" s="54">
        <v>41290</v>
      </c>
    </row>
    <row r="385" spans="1:1">
      <c r="A385" s="54">
        <v>41291</v>
      </c>
    </row>
    <row r="386" spans="1:1">
      <c r="A386" s="54">
        <v>41292</v>
      </c>
    </row>
    <row r="387" spans="1:1">
      <c r="A387" s="54">
        <v>41293</v>
      </c>
    </row>
    <row r="388" spans="1:1">
      <c r="A388" s="54">
        <v>41294</v>
      </c>
    </row>
    <row r="389" spans="1:1">
      <c r="A389" s="54">
        <v>41295</v>
      </c>
    </row>
    <row r="390" spans="1:1">
      <c r="A390" s="54">
        <v>41296</v>
      </c>
    </row>
    <row r="391" spans="1:1">
      <c r="A391" s="54">
        <v>41297</v>
      </c>
    </row>
    <row r="392" spans="1:1">
      <c r="A392" s="54">
        <v>41298</v>
      </c>
    </row>
    <row r="393" spans="1:1">
      <c r="A393" s="54">
        <v>41299</v>
      </c>
    </row>
    <row r="394" spans="1:1">
      <c r="A394" s="54">
        <v>41300</v>
      </c>
    </row>
    <row r="395" spans="1:1">
      <c r="A395" s="54">
        <v>41301</v>
      </c>
    </row>
    <row r="396" spans="1:1">
      <c r="A396" s="54">
        <v>41302</v>
      </c>
    </row>
    <row r="397" spans="1:1">
      <c r="A397" s="54">
        <v>41303</v>
      </c>
    </row>
    <row r="398" spans="1:1">
      <c r="A398" s="54">
        <v>41304</v>
      </c>
    </row>
    <row r="399" spans="1:1">
      <c r="A399" s="54">
        <v>41305</v>
      </c>
    </row>
    <row r="400" spans="1:1">
      <c r="A400" s="54">
        <v>41306</v>
      </c>
    </row>
    <row r="401" spans="1:1">
      <c r="A401" s="54">
        <v>41307</v>
      </c>
    </row>
    <row r="402" spans="1:1">
      <c r="A402" s="54">
        <v>41308</v>
      </c>
    </row>
    <row r="403" spans="1:1">
      <c r="A403" s="54">
        <v>41309</v>
      </c>
    </row>
    <row r="404" spans="1:1">
      <c r="A404" s="54">
        <v>41310</v>
      </c>
    </row>
    <row r="405" spans="1:1">
      <c r="A405" s="54">
        <v>41311</v>
      </c>
    </row>
    <row r="406" spans="1:1">
      <c r="A406" s="54">
        <v>41312</v>
      </c>
    </row>
    <row r="407" spans="1:1">
      <c r="A407" s="54">
        <v>41313</v>
      </c>
    </row>
    <row r="408" spans="1:1">
      <c r="A408" s="54">
        <v>41314</v>
      </c>
    </row>
    <row r="409" spans="1:1">
      <c r="A409" s="54">
        <v>41315</v>
      </c>
    </row>
    <row r="410" spans="1:1">
      <c r="A410" s="54">
        <v>41316</v>
      </c>
    </row>
    <row r="411" spans="1:1">
      <c r="A411" s="54">
        <v>41317</v>
      </c>
    </row>
    <row r="412" spans="1:1">
      <c r="A412" s="54">
        <v>41318</v>
      </c>
    </row>
    <row r="413" spans="1:1">
      <c r="A413" s="54">
        <v>41319</v>
      </c>
    </row>
    <row r="414" spans="1:1">
      <c r="A414" s="54">
        <v>41320</v>
      </c>
    </row>
    <row r="415" spans="1:1">
      <c r="A415" s="54">
        <v>41321</v>
      </c>
    </row>
    <row r="416" spans="1:1">
      <c r="A416" s="54">
        <v>41322</v>
      </c>
    </row>
    <row r="417" spans="1:1">
      <c r="A417" s="54">
        <v>41323</v>
      </c>
    </row>
    <row r="418" spans="1:1">
      <c r="A418" s="54">
        <v>41324</v>
      </c>
    </row>
    <row r="419" spans="1:1">
      <c r="A419" s="54">
        <v>41325</v>
      </c>
    </row>
    <row r="420" spans="1:1">
      <c r="A420" s="54">
        <v>41326</v>
      </c>
    </row>
    <row r="421" spans="1:1">
      <c r="A421" s="54">
        <v>41327</v>
      </c>
    </row>
    <row r="422" spans="1:1">
      <c r="A422" s="54">
        <v>41328</v>
      </c>
    </row>
    <row r="423" spans="1:1">
      <c r="A423" s="54">
        <v>41329</v>
      </c>
    </row>
    <row r="424" spans="1:1">
      <c r="A424" s="54">
        <v>41330</v>
      </c>
    </row>
    <row r="425" spans="1:1">
      <c r="A425" s="54">
        <v>41331</v>
      </c>
    </row>
    <row r="426" spans="1:1">
      <c r="A426" s="54">
        <v>41332</v>
      </c>
    </row>
    <row r="427" spans="1:1">
      <c r="A427" s="54">
        <v>41333</v>
      </c>
    </row>
    <row r="428" spans="1:1">
      <c r="A428" s="54">
        <v>41334</v>
      </c>
    </row>
    <row r="429" spans="1:1">
      <c r="A429" s="54">
        <v>41335</v>
      </c>
    </row>
    <row r="430" spans="1:1">
      <c r="A430" s="54">
        <v>41336</v>
      </c>
    </row>
    <row r="431" spans="1:1">
      <c r="A431" s="54">
        <v>41337</v>
      </c>
    </row>
    <row r="432" spans="1:1">
      <c r="A432" s="54">
        <v>41338</v>
      </c>
    </row>
    <row r="433" spans="1:1">
      <c r="A433" s="54">
        <v>41339</v>
      </c>
    </row>
    <row r="434" spans="1:1">
      <c r="A434" s="54">
        <v>41340</v>
      </c>
    </row>
    <row r="435" spans="1:1">
      <c r="A435" s="54">
        <v>41341</v>
      </c>
    </row>
    <row r="436" spans="1:1">
      <c r="A436" s="54">
        <v>41342</v>
      </c>
    </row>
    <row r="437" spans="1:1">
      <c r="A437" s="54">
        <v>41343</v>
      </c>
    </row>
    <row r="438" spans="1:1">
      <c r="A438" s="54">
        <v>41344</v>
      </c>
    </row>
    <row r="439" spans="1:1">
      <c r="A439" s="54">
        <v>41345</v>
      </c>
    </row>
    <row r="440" spans="1:1">
      <c r="A440" s="54">
        <v>41346</v>
      </c>
    </row>
    <row r="441" spans="1:1">
      <c r="A441" s="54">
        <v>41347</v>
      </c>
    </row>
    <row r="442" spans="1:1">
      <c r="A442" s="54">
        <v>41348</v>
      </c>
    </row>
    <row r="443" spans="1:1">
      <c r="A443" s="54">
        <v>41349</v>
      </c>
    </row>
    <row r="444" spans="1:1">
      <c r="A444" s="54">
        <v>41350</v>
      </c>
    </row>
    <row r="445" spans="1:1">
      <c r="A445" s="54">
        <v>41351</v>
      </c>
    </row>
    <row r="446" spans="1:1">
      <c r="A446" s="54">
        <v>41352</v>
      </c>
    </row>
    <row r="447" spans="1:1">
      <c r="A447" s="54">
        <v>41353</v>
      </c>
    </row>
    <row r="448" spans="1:1">
      <c r="A448" s="54">
        <v>41354</v>
      </c>
    </row>
    <row r="449" spans="1:1">
      <c r="A449" s="54">
        <v>41355</v>
      </c>
    </row>
    <row r="450" spans="1:1">
      <c r="A450" s="54">
        <v>41356</v>
      </c>
    </row>
    <row r="451" spans="1:1">
      <c r="A451" s="54">
        <v>41357</v>
      </c>
    </row>
    <row r="452" spans="1:1">
      <c r="A452" s="54">
        <v>41358</v>
      </c>
    </row>
    <row r="453" spans="1:1">
      <c r="A453" s="54">
        <v>41359</v>
      </c>
    </row>
    <row r="454" spans="1:1">
      <c r="A454" s="54">
        <v>41360</v>
      </c>
    </row>
    <row r="455" spans="1:1">
      <c r="A455" s="54">
        <v>41361</v>
      </c>
    </row>
    <row r="456" spans="1:1">
      <c r="A456" s="54">
        <v>41362</v>
      </c>
    </row>
    <row r="457" spans="1:1">
      <c r="A457" s="54">
        <v>41363</v>
      </c>
    </row>
    <row r="458" spans="1:1">
      <c r="A458" s="54">
        <v>41364</v>
      </c>
    </row>
    <row r="459" spans="1:1">
      <c r="A459" s="54">
        <v>41365</v>
      </c>
    </row>
    <row r="460" spans="1:1">
      <c r="A460" s="54">
        <v>41366</v>
      </c>
    </row>
    <row r="461" spans="1:1">
      <c r="A461" s="54">
        <v>41367</v>
      </c>
    </row>
    <row r="462" spans="1:1">
      <c r="A462" s="54">
        <v>41368</v>
      </c>
    </row>
    <row r="463" spans="1:1">
      <c r="A463" s="54">
        <v>41369</v>
      </c>
    </row>
    <row r="464" spans="1:1">
      <c r="A464" s="54">
        <v>41370</v>
      </c>
    </row>
    <row r="465" spans="1:1">
      <c r="A465" s="54">
        <v>41371</v>
      </c>
    </row>
    <row r="466" spans="1:1">
      <c r="A466" s="54">
        <v>41372</v>
      </c>
    </row>
    <row r="467" spans="1:1">
      <c r="A467" s="54">
        <v>41373</v>
      </c>
    </row>
    <row r="468" spans="1:1">
      <c r="A468" s="54">
        <v>41374</v>
      </c>
    </row>
    <row r="469" spans="1:1">
      <c r="A469" s="54">
        <v>41375</v>
      </c>
    </row>
    <row r="470" spans="1:1">
      <c r="A470" s="54">
        <v>41376</v>
      </c>
    </row>
    <row r="471" spans="1:1">
      <c r="A471" s="54">
        <v>41377</v>
      </c>
    </row>
    <row r="472" spans="1:1">
      <c r="A472" s="54">
        <v>41378</v>
      </c>
    </row>
    <row r="473" spans="1:1">
      <c r="A473" s="54">
        <v>41379</v>
      </c>
    </row>
    <row r="474" spans="1:1">
      <c r="A474" s="54">
        <v>41380</v>
      </c>
    </row>
    <row r="475" spans="1:1">
      <c r="A475" s="54">
        <v>41381</v>
      </c>
    </row>
    <row r="476" spans="1:1">
      <c r="A476" s="54">
        <v>41382</v>
      </c>
    </row>
    <row r="477" spans="1:1">
      <c r="A477" s="54">
        <v>41383</v>
      </c>
    </row>
    <row r="478" spans="1:1">
      <c r="A478" s="54">
        <v>41384</v>
      </c>
    </row>
    <row r="479" spans="1:1">
      <c r="A479" s="54">
        <v>41385</v>
      </c>
    </row>
    <row r="480" spans="1:1">
      <c r="A480" s="54">
        <v>41386</v>
      </c>
    </row>
    <row r="481" spans="1:1">
      <c r="A481" s="54">
        <v>41387</v>
      </c>
    </row>
    <row r="482" spans="1:1">
      <c r="A482" s="54">
        <v>41388</v>
      </c>
    </row>
    <row r="483" spans="1:1">
      <c r="A483" s="54">
        <v>41389</v>
      </c>
    </row>
    <row r="484" spans="1:1">
      <c r="A484" s="54">
        <v>41390</v>
      </c>
    </row>
    <row r="485" spans="1:1">
      <c r="A485" s="54">
        <v>41391</v>
      </c>
    </row>
    <row r="486" spans="1:1">
      <c r="A486" s="54">
        <v>41392</v>
      </c>
    </row>
    <row r="487" spans="1:1">
      <c r="A487" s="54">
        <v>41393</v>
      </c>
    </row>
    <row r="488" spans="1:1">
      <c r="A488" s="54">
        <v>41394</v>
      </c>
    </row>
    <row r="489" spans="1:1">
      <c r="A489" s="54">
        <v>41395</v>
      </c>
    </row>
    <row r="490" spans="1:1">
      <c r="A490" s="54">
        <v>41396</v>
      </c>
    </row>
    <row r="491" spans="1:1">
      <c r="A491" s="54">
        <v>41397</v>
      </c>
    </row>
    <row r="492" spans="1:1">
      <c r="A492" s="54">
        <v>41398</v>
      </c>
    </row>
    <row r="493" spans="1:1">
      <c r="A493" s="54">
        <v>41399</v>
      </c>
    </row>
    <row r="494" spans="1:1">
      <c r="A494" s="54">
        <v>41400</v>
      </c>
    </row>
    <row r="495" spans="1:1">
      <c r="A495" s="54">
        <v>41401</v>
      </c>
    </row>
    <row r="496" spans="1:1">
      <c r="A496" s="54">
        <v>41402</v>
      </c>
    </row>
    <row r="497" spans="1:1">
      <c r="A497" s="54">
        <v>41403</v>
      </c>
    </row>
    <row r="498" spans="1:1">
      <c r="A498" s="54">
        <v>41404</v>
      </c>
    </row>
    <row r="499" spans="1:1">
      <c r="A499" s="54">
        <v>41405</v>
      </c>
    </row>
    <row r="500" spans="1:1">
      <c r="A500" s="54">
        <v>41406</v>
      </c>
    </row>
    <row r="501" spans="1:1">
      <c r="A501" s="54">
        <v>41407</v>
      </c>
    </row>
    <row r="502" spans="1:1">
      <c r="A502" s="54">
        <v>41408</v>
      </c>
    </row>
    <row r="503" spans="1:1">
      <c r="A503" s="54">
        <v>41409</v>
      </c>
    </row>
    <row r="504" spans="1:1">
      <c r="A504" s="54">
        <v>41410</v>
      </c>
    </row>
    <row r="505" spans="1:1">
      <c r="A505" s="54">
        <v>41411</v>
      </c>
    </row>
    <row r="506" spans="1:1">
      <c r="A506" s="54">
        <v>41412</v>
      </c>
    </row>
    <row r="507" spans="1:1">
      <c r="A507" s="54">
        <v>41413</v>
      </c>
    </row>
    <row r="508" spans="1:1">
      <c r="A508" s="54">
        <v>41414</v>
      </c>
    </row>
    <row r="509" spans="1:1">
      <c r="A509" s="54">
        <v>41415</v>
      </c>
    </row>
    <row r="510" spans="1:1">
      <c r="A510" s="54">
        <v>41416</v>
      </c>
    </row>
    <row r="511" spans="1:1">
      <c r="A511" s="54">
        <v>41417</v>
      </c>
    </row>
    <row r="512" spans="1:1">
      <c r="A512" s="54">
        <v>41418</v>
      </c>
    </row>
    <row r="513" spans="1:1">
      <c r="A513" s="54">
        <v>41419</v>
      </c>
    </row>
    <row r="514" spans="1:1">
      <c r="A514" s="54">
        <v>41420</v>
      </c>
    </row>
    <row r="515" spans="1:1">
      <c r="A515" s="54">
        <v>41421</v>
      </c>
    </row>
    <row r="516" spans="1:1">
      <c r="A516" s="54">
        <v>41422</v>
      </c>
    </row>
    <row r="517" spans="1:1">
      <c r="A517" s="54">
        <v>41423</v>
      </c>
    </row>
    <row r="518" spans="1:1">
      <c r="A518" s="54">
        <v>41424</v>
      </c>
    </row>
    <row r="519" spans="1:1">
      <c r="A519" s="54">
        <v>41425</v>
      </c>
    </row>
    <row r="520" spans="1:1">
      <c r="A520" s="54">
        <v>41426</v>
      </c>
    </row>
    <row r="521" spans="1:1">
      <c r="A521" s="54">
        <v>41427</v>
      </c>
    </row>
    <row r="522" spans="1:1">
      <c r="A522" s="54">
        <v>41428</v>
      </c>
    </row>
    <row r="523" spans="1:1">
      <c r="A523" s="54">
        <v>41429</v>
      </c>
    </row>
    <row r="524" spans="1:1">
      <c r="A524" s="54">
        <v>41430</v>
      </c>
    </row>
    <row r="525" spans="1:1">
      <c r="A525" s="54">
        <v>41431</v>
      </c>
    </row>
    <row r="526" spans="1:1">
      <c r="A526" s="54">
        <v>41432</v>
      </c>
    </row>
    <row r="527" spans="1:1">
      <c r="A527" s="54">
        <v>41433</v>
      </c>
    </row>
    <row r="528" spans="1:1">
      <c r="A528" s="54">
        <v>41434</v>
      </c>
    </row>
    <row r="529" spans="1:1">
      <c r="A529" s="54">
        <v>41435</v>
      </c>
    </row>
    <row r="530" spans="1:1">
      <c r="A530" s="54">
        <v>41436</v>
      </c>
    </row>
    <row r="531" spans="1:1">
      <c r="A531" s="54">
        <v>41437</v>
      </c>
    </row>
    <row r="532" spans="1:1">
      <c r="A532" s="54">
        <v>41438</v>
      </c>
    </row>
    <row r="533" spans="1:1">
      <c r="A533" s="54">
        <v>41439</v>
      </c>
    </row>
    <row r="534" spans="1:1">
      <c r="A534" s="54">
        <v>41440</v>
      </c>
    </row>
    <row r="535" spans="1:1">
      <c r="A535" s="54">
        <v>41441</v>
      </c>
    </row>
    <row r="536" spans="1:1">
      <c r="A536" s="54">
        <v>41442</v>
      </c>
    </row>
    <row r="537" spans="1:1">
      <c r="A537" s="54">
        <v>41443</v>
      </c>
    </row>
    <row r="538" spans="1:1">
      <c r="A538" s="54">
        <v>41444</v>
      </c>
    </row>
    <row r="539" spans="1:1">
      <c r="A539" s="54">
        <v>41445</v>
      </c>
    </row>
    <row r="540" spans="1:1">
      <c r="A540" s="54">
        <v>41446</v>
      </c>
    </row>
    <row r="541" spans="1:1">
      <c r="A541" s="54">
        <v>41447</v>
      </c>
    </row>
    <row r="542" spans="1:1">
      <c r="A542" s="54">
        <v>41448</v>
      </c>
    </row>
    <row r="543" spans="1:1">
      <c r="A543" s="54">
        <v>41449</v>
      </c>
    </row>
    <row r="544" spans="1:1">
      <c r="A544" s="54">
        <v>41450</v>
      </c>
    </row>
    <row r="545" spans="1:1">
      <c r="A545" s="54">
        <v>41451</v>
      </c>
    </row>
    <row r="546" spans="1:1">
      <c r="A546" s="54">
        <v>41452</v>
      </c>
    </row>
    <row r="547" spans="1:1">
      <c r="A547" s="54">
        <v>41453</v>
      </c>
    </row>
    <row r="548" spans="1:1">
      <c r="A548" s="54">
        <v>41454</v>
      </c>
    </row>
    <row r="549" spans="1:1">
      <c r="A549" s="54">
        <v>41455</v>
      </c>
    </row>
    <row r="550" spans="1:1">
      <c r="A550" s="54">
        <v>41456</v>
      </c>
    </row>
    <row r="551" spans="1:1">
      <c r="A551" s="54">
        <v>41457</v>
      </c>
    </row>
    <row r="552" spans="1:1">
      <c r="A552" s="54">
        <v>41458</v>
      </c>
    </row>
    <row r="553" spans="1:1">
      <c r="A553" s="54">
        <v>41459</v>
      </c>
    </row>
    <row r="554" spans="1:1">
      <c r="A554" s="54">
        <v>41460</v>
      </c>
    </row>
    <row r="555" spans="1:1">
      <c r="A555" s="54">
        <v>41461</v>
      </c>
    </row>
    <row r="556" spans="1:1">
      <c r="A556" s="54">
        <v>41462</v>
      </c>
    </row>
    <row r="557" spans="1:1">
      <c r="A557" s="54">
        <v>41463</v>
      </c>
    </row>
    <row r="558" spans="1:1">
      <c r="A558" s="54">
        <v>41464</v>
      </c>
    </row>
    <row r="559" spans="1:1">
      <c r="A559" s="54">
        <v>41465</v>
      </c>
    </row>
    <row r="560" spans="1:1">
      <c r="A560" s="54">
        <v>41466</v>
      </c>
    </row>
    <row r="561" spans="1:1">
      <c r="A561" s="54">
        <v>41467</v>
      </c>
    </row>
    <row r="562" spans="1:1">
      <c r="A562" s="54">
        <v>41468</v>
      </c>
    </row>
    <row r="563" spans="1:1">
      <c r="A563" s="54">
        <v>41469</v>
      </c>
    </row>
    <row r="564" spans="1:1">
      <c r="A564" s="54">
        <v>41470</v>
      </c>
    </row>
    <row r="565" spans="1:1">
      <c r="A565" s="54">
        <v>41471</v>
      </c>
    </row>
    <row r="566" spans="1:1">
      <c r="A566" s="54">
        <v>41472</v>
      </c>
    </row>
    <row r="567" spans="1:1">
      <c r="A567" s="54">
        <v>41473</v>
      </c>
    </row>
    <row r="568" spans="1:1">
      <c r="A568" s="54">
        <v>41474</v>
      </c>
    </row>
    <row r="569" spans="1:1">
      <c r="A569" s="54">
        <v>41475</v>
      </c>
    </row>
    <row r="570" spans="1:1">
      <c r="A570" s="54">
        <v>41476</v>
      </c>
    </row>
    <row r="571" spans="1:1">
      <c r="A571" s="54">
        <v>41477</v>
      </c>
    </row>
    <row r="572" spans="1:1">
      <c r="A572" s="54">
        <v>41478</v>
      </c>
    </row>
    <row r="573" spans="1:1">
      <c r="A573" s="54">
        <v>41479</v>
      </c>
    </row>
    <row r="574" spans="1:1">
      <c r="A574" s="54">
        <v>41480</v>
      </c>
    </row>
    <row r="575" spans="1:1">
      <c r="A575" s="54">
        <v>41481</v>
      </c>
    </row>
    <row r="576" spans="1:1">
      <c r="A576" s="54">
        <v>41482</v>
      </c>
    </row>
    <row r="577" spans="1:1">
      <c r="A577" s="54">
        <v>41483</v>
      </c>
    </row>
    <row r="578" spans="1:1">
      <c r="A578" s="54">
        <v>41484</v>
      </c>
    </row>
    <row r="579" spans="1:1">
      <c r="A579" s="54">
        <v>41485</v>
      </c>
    </row>
    <row r="580" spans="1:1">
      <c r="A580" s="54">
        <v>41486</v>
      </c>
    </row>
    <row r="581" spans="1:1">
      <c r="A581" s="54">
        <v>41487</v>
      </c>
    </row>
    <row r="582" spans="1:1">
      <c r="A582" s="54">
        <v>41488</v>
      </c>
    </row>
    <row r="583" spans="1:1">
      <c r="A583" s="54">
        <v>41489</v>
      </c>
    </row>
    <row r="584" spans="1:1">
      <c r="A584" s="54">
        <v>41490</v>
      </c>
    </row>
    <row r="585" spans="1:1">
      <c r="A585" s="54">
        <v>41491</v>
      </c>
    </row>
    <row r="586" spans="1:1">
      <c r="A586" s="54">
        <v>41492</v>
      </c>
    </row>
    <row r="587" spans="1:1">
      <c r="A587" s="54">
        <v>41493</v>
      </c>
    </row>
    <row r="588" spans="1:1">
      <c r="A588" s="54">
        <v>41494</v>
      </c>
    </row>
    <row r="589" spans="1:1">
      <c r="A589" s="54">
        <v>41495</v>
      </c>
    </row>
    <row r="590" spans="1:1">
      <c r="A590" s="54">
        <v>41496</v>
      </c>
    </row>
    <row r="591" spans="1:1">
      <c r="A591" s="54">
        <v>41497</v>
      </c>
    </row>
    <row r="592" spans="1:1">
      <c r="A592" s="54">
        <v>41498</v>
      </c>
    </row>
    <row r="593" spans="1:1">
      <c r="A593" s="54">
        <v>41499</v>
      </c>
    </row>
    <row r="594" spans="1:1">
      <c r="A594" s="54">
        <v>41500</v>
      </c>
    </row>
    <row r="595" spans="1:1">
      <c r="A595" s="54">
        <v>41501</v>
      </c>
    </row>
    <row r="596" spans="1:1">
      <c r="A596" s="54">
        <v>41502</v>
      </c>
    </row>
    <row r="597" spans="1:1">
      <c r="A597" s="54">
        <v>41503</v>
      </c>
    </row>
    <row r="598" spans="1:1">
      <c r="A598" s="54">
        <v>41504</v>
      </c>
    </row>
    <row r="599" spans="1:1">
      <c r="A599" s="54">
        <v>41505</v>
      </c>
    </row>
    <row r="600" spans="1:1">
      <c r="A600" s="54">
        <v>41506</v>
      </c>
    </row>
    <row r="601" spans="1:1">
      <c r="A601" s="54">
        <v>41507</v>
      </c>
    </row>
    <row r="602" spans="1:1">
      <c r="A602" s="54">
        <v>41508</v>
      </c>
    </row>
    <row r="603" spans="1:1">
      <c r="A603" s="54">
        <v>41509</v>
      </c>
    </row>
    <row r="604" spans="1:1">
      <c r="A604" s="54">
        <v>41510</v>
      </c>
    </row>
    <row r="605" spans="1:1">
      <c r="A605" s="54">
        <v>41511</v>
      </c>
    </row>
    <row r="606" spans="1:1">
      <c r="A606" s="54">
        <v>41512</v>
      </c>
    </row>
    <row r="607" spans="1:1">
      <c r="A607" s="54">
        <v>41513</v>
      </c>
    </row>
    <row r="608" spans="1:1">
      <c r="A608" s="54">
        <v>41514</v>
      </c>
    </row>
    <row r="609" spans="1:1">
      <c r="A609" s="54">
        <v>41515</v>
      </c>
    </row>
    <row r="610" spans="1:1">
      <c r="A610" s="54">
        <v>41516</v>
      </c>
    </row>
    <row r="611" spans="1:1">
      <c r="A611" s="54">
        <v>41517</v>
      </c>
    </row>
    <row r="612" spans="1:1">
      <c r="A612" s="54">
        <v>41518</v>
      </c>
    </row>
    <row r="613" spans="1:1">
      <c r="A613" s="54">
        <v>41519</v>
      </c>
    </row>
    <row r="614" spans="1:1">
      <c r="A614" s="54">
        <v>41520</v>
      </c>
    </row>
    <row r="615" spans="1:1">
      <c r="A615" s="54">
        <v>41521</v>
      </c>
    </row>
    <row r="616" spans="1:1">
      <c r="A616" s="54">
        <v>41522</v>
      </c>
    </row>
    <row r="617" spans="1:1">
      <c r="A617" s="54">
        <v>41523</v>
      </c>
    </row>
    <row r="618" spans="1:1">
      <c r="A618" s="54">
        <v>41524</v>
      </c>
    </row>
    <row r="619" spans="1:1">
      <c r="A619" s="54">
        <v>41525</v>
      </c>
    </row>
    <row r="620" spans="1:1">
      <c r="A620" s="54">
        <v>41526</v>
      </c>
    </row>
    <row r="621" spans="1:1">
      <c r="A621" s="54">
        <v>41527</v>
      </c>
    </row>
    <row r="622" spans="1:1">
      <c r="A622" s="54">
        <v>41528</v>
      </c>
    </row>
    <row r="623" spans="1:1">
      <c r="A623" s="54">
        <v>41529</v>
      </c>
    </row>
    <row r="624" spans="1:1">
      <c r="A624" s="54">
        <v>41530</v>
      </c>
    </row>
    <row r="625" spans="1:1">
      <c r="A625" s="54">
        <v>41531</v>
      </c>
    </row>
    <row r="626" spans="1:1">
      <c r="A626" s="54">
        <v>41532</v>
      </c>
    </row>
    <row r="627" spans="1:1">
      <c r="A627" s="54">
        <v>41533</v>
      </c>
    </row>
    <row r="628" spans="1:1">
      <c r="A628" s="54">
        <v>41534</v>
      </c>
    </row>
    <row r="629" spans="1:1">
      <c r="A629" s="54">
        <v>41535</v>
      </c>
    </row>
    <row r="630" spans="1:1">
      <c r="A630" s="54">
        <v>41536</v>
      </c>
    </row>
    <row r="631" spans="1:1">
      <c r="A631" s="54">
        <v>41537</v>
      </c>
    </row>
    <row r="632" spans="1:1">
      <c r="A632" s="54">
        <v>41538</v>
      </c>
    </row>
    <row r="633" spans="1:1">
      <c r="A633" s="54">
        <v>41539</v>
      </c>
    </row>
    <row r="634" spans="1:1">
      <c r="A634" s="54">
        <v>41540</v>
      </c>
    </row>
    <row r="635" spans="1:1">
      <c r="A635" s="54">
        <v>41541</v>
      </c>
    </row>
    <row r="636" spans="1:1">
      <c r="A636" s="54">
        <v>41542</v>
      </c>
    </row>
    <row r="637" spans="1:1">
      <c r="A637" s="54">
        <v>41543</v>
      </c>
    </row>
    <row r="638" spans="1:1">
      <c r="A638" s="54">
        <v>41544</v>
      </c>
    </row>
    <row r="639" spans="1:1">
      <c r="A639" s="54">
        <v>41545</v>
      </c>
    </row>
    <row r="640" spans="1:1">
      <c r="A640" s="54">
        <v>41546</v>
      </c>
    </row>
    <row r="641" spans="1:1">
      <c r="A641" s="54">
        <v>41547</v>
      </c>
    </row>
    <row r="642" spans="1:1">
      <c r="A642" s="54">
        <v>41548</v>
      </c>
    </row>
    <row r="643" spans="1:1">
      <c r="A643" s="54">
        <v>41549</v>
      </c>
    </row>
    <row r="644" spans="1:1">
      <c r="A644" s="54">
        <v>41550</v>
      </c>
    </row>
    <row r="645" spans="1:1">
      <c r="A645" s="54">
        <v>41551</v>
      </c>
    </row>
    <row r="646" spans="1:1">
      <c r="A646" s="54">
        <v>41552</v>
      </c>
    </row>
    <row r="647" spans="1:1">
      <c r="A647" s="54">
        <v>41553</v>
      </c>
    </row>
    <row r="648" spans="1:1">
      <c r="A648" s="54">
        <v>41554</v>
      </c>
    </row>
    <row r="649" spans="1:1">
      <c r="A649" s="54">
        <v>41555</v>
      </c>
    </row>
    <row r="650" spans="1:1">
      <c r="A650" s="54">
        <v>41556</v>
      </c>
    </row>
    <row r="651" spans="1:1">
      <c r="A651" s="54">
        <v>41557</v>
      </c>
    </row>
    <row r="652" spans="1:1">
      <c r="A652" s="54">
        <v>41558</v>
      </c>
    </row>
    <row r="653" spans="1:1">
      <c r="A653" s="54">
        <v>41559</v>
      </c>
    </row>
    <row r="654" spans="1:1">
      <c r="A654" s="54">
        <v>41560</v>
      </c>
    </row>
    <row r="655" spans="1:1">
      <c r="A655" s="54">
        <v>41561</v>
      </c>
    </row>
    <row r="656" spans="1:1">
      <c r="A656" s="54">
        <v>41562</v>
      </c>
    </row>
    <row r="657" spans="1:1">
      <c r="A657" s="54">
        <v>41563</v>
      </c>
    </row>
    <row r="658" spans="1:1">
      <c r="A658" s="54">
        <v>41564</v>
      </c>
    </row>
    <row r="659" spans="1:1">
      <c r="A659" s="54">
        <v>41565</v>
      </c>
    </row>
    <row r="660" spans="1:1">
      <c r="A660" s="54">
        <v>41566</v>
      </c>
    </row>
    <row r="661" spans="1:1">
      <c r="A661" s="54">
        <v>41567</v>
      </c>
    </row>
    <row r="662" spans="1:1">
      <c r="A662" s="54">
        <v>41568</v>
      </c>
    </row>
    <row r="663" spans="1:1">
      <c r="A663" s="54">
        <v>41569</v>
      </c>
    </row>
    <row r="664" spans="1:1">
      <c r="A664" s="54">
        <v>41570</v>
      </c>
    </row>
    <row r="665" spans="1:1">
      <c r="A665" s="54">
        <v>41571</v>
      </c>
    </row>
    <row r="666" spans="1:1">
      <c r="A666" s="54">
        <v>41572</v>
      </c>
    </row>
    <row r="667" spans="1:1">
      <c r="A667" s="54">
        <v>41573</v>
      </c>
    </row>
    <row r="668" spans="1:1">
      <c r="A668" s="54">
        <v>41574</v>
      </c>
    </row>
    <row r="669" spans="1:1">
      <c r="A669" s="54">
        <v>41575</v>
      </c>
    </row>
    <row r="670" spans="1:1">
      <c r="A670" s="54">
        <v>41576</v>
      </c>
    </row>
    <row r="671" spans="1:1">
      <c r="A671" s="54">
        <v>41577</v>
      </c>
    </row>
    <row r="672" spans="1:1">
      <c r="A672" s="54">
        <v>41578</v>
      </c>
    </row>
    <row r="673" spans="1:1">
      <c r="A673" s="54">
        <v>41579</v>
      </c>
    </row>
    <row r="674" spans="1:1">
      <c r="A674" s="54">
        <v>41580</v>
      </c>
    </row>
    <row r="675" spans="1:1">
      <c r="A675" s="54">
        <v>41581</v>
      </c>
    </row>
    <row r="676" spans="1:1">
      <c r="A676" s="54">
        <v>41582</v>
      </c>
    </row>
    <row r="677" spans="1:1">
      <c r="A677" s="54">
        <v>41583</v>
      </c>
    </row>
    <row r="678" spans="1:1">
      <c r="A678" s="54">
        <v>41584</v>
      </c>
    </row>
    <row r="679" spans="1:1">
      <c r="A679" s="54">
        <v>41585</v>
      </c>
    </row>
    <row r="680" spans="1:1">
      <c r="A680" s="54">
        <v>41586</v>
      </c>
    </row>
    <row r="681" spans="1:1">
      <c r="A681" s="54">
        <v>41587</v>
      </c>
    </row>
    <row r="682" spans="1:1">
      <c r="A682" s="54">
        <v>41588</v>
      </c>
    </row>
    <row r="683" spans="1:1">
      <c r="A683" s="54">
        <v>41589</v>
      </c>
    </row>
    <row r="684" spans="1:1">
      <c r="A684" s="54">
        <v>41590</v>
      </c>
    </row>
    <row r="685" spans="1:1">
      <c r="A685" s="54">
        <v>41591</v>
      </c>
    </row>
    <row r="686" spans="1:1">
      <c r="A686" s="54">
        <v>41592</v>
      </c>
    </row>
    <row r="687" spans="1:1">
      <c r="A687" s="54">
        <v>41593</v>
      </c>
    </row>
    <row r="688" spans="1:1">
      <c r="A688" s="54">
        <v>41594</v>
      </c>
    </row>
    <row r="689" spans="1:1">
      <c r="A689" s="54">
        <v>41595</v>
      </c>
    </row>
    <row r="690" spans="1:1">
      <c r="A690" s="54">
        <v>41596</v>
      </c>
    </row>
    <row r="691" spans="1:1">
      <c r="A691" s="54">
        <v>41597</v>
      </c>
    </row>
    <row r="692" spans="1:1">
      <c r="A692" s="54">
        <v>41598</v>
      </c>
    </row>
    <row r="693" spans="1:1">
      <c r="A693" s="54">
        <v>41599</v>
      </c>
    </row>
    <row r="694" spans="1:1">
      <c r="A694" s="54">
        <v>41600</v>
      </c>
    </row>
    <row r="695" spans="1:1">
      <c r="A695" s="54">
        <v>41601</v>
      </c>
    </row>
    <row r="696" spans="1:1">
      <c r="A696" s="54">
        <v>41602</v>
      </c>
    </row>
    <row r="697" spans="1:1">
      <c r="A697" s="54">
        <v>41603</v>
      </c>
    </row>
    <row r="698" spans="1:1">
      <c r="A698" s="54">
        <v>41604</v>
      </c>
    </row>
    <row r="699" spans="1:1">
      <c r="A699" s="54">
        <v>41605</v>
      </c>
    </row>
    <row r="700" spans="1:1">
      <c r="A700" s="54">
        <v>41606</v>
      </c>
    </row>
    <row r="701" spans="1:1">
      <c r="A701" s="54">
        <v>41607</v>
      </c>
    </row>
    <row r="702" spans="1:1">
      <c r="A702" s="54">
        <v>41608</v>
      </c>
    </row>
    <row r="703" spans="1:1">
      <c r="A703" s="54">
        <v>41609</v>
      </c>
    </row>
    <row r="704" spans="1:1">
      <c r="A704" s="54">
        <v>41610</v>
      </c>
    </row>
    <row r="705" spans="1:1">
      <c r="A705" s="54">
        <v>41611</v>
      </c>
    </row>
    <row r="706" spans="1:1">
      <c r="A706" s="54">
        <v>41612</v>
      </c>
    </row>
    <row r="707" spans="1:1">
      <c r="A707" s="54">
        <v>41613</v>
      </c>
    </row>
    <row r="708" spans="1:1">
      <c r="A708" s="54">
        <v>41614</v>
      </c>
    </row>
    <row r="709" spans="1:1">
      <c r="A709" s="54">
        <v>41615</v>
      </c>
    </row>
    <row r="710" spans="1:1">
      <c r="A710" s="54">
        <v>41616</v>
      </c>
    </row>
    <row r="711" spans="1:1">
      <c r="A711" s="54">
        <v>41617</v>
      </c>
    </row>
    <row r="712" spans="1:1">
      <c r="A712" s="54">
        <v>41618</v>
      </c>
    </row>
    <row r="713" spans="1:1">
      <c r="A713" s="54">
        <v>41619</v>
      </c>
    </row>
    <row r="714" spans="1:1">
      <c r="A714" s="54">
        <v>41620</v>
      </c>
    </row>
    <row r="715" spans="1:1">
      <c r="A715" s="54">
        <v>41621</v>
      </c>
    </row>
    <row r="716" spans="1:1">
      <c r="A716" s="54">
        <v>41622</v>
      </c>
    </row>
    <row r="717" spans="1:1">
      <c r="A717" s="54">
        <v>41623</v>
      </c>
    </row>
    <row r="718" spans="1:1">
      <c r="A718" s="54">
        <v>41624</v>
      </c>
    </row>
    <row r="719" spans="1:1">
      <c r="A719" s="54">
        <v>41625</v>
      </c>
    </row>
    <row r="720" spans="1:1">
      <c r="A720" s="54">
        <v>41626</v>
      </c>
    </row>
    <row r="721" spans="1:1">
      <c r="A721" s="54">
        <v>41627</v>
      </c>
    </row>
    <row r="722" spans="1:1">
      <c r="A722" s="54">
        <v>41628</v>
      </c>
    </row>
    <row r="723" spans="1:1">
      <c r="A723" s="54">
        <v>41629</v>
      </c>
    </row>
    <row r="724" spans="1:1">
      <c r="A724" s="54">
        <v>41630</v>
      </c>
    </row>
    <row r="725" spans="1:1">
      <c r="A725" s="54">
        <v>41631</v>
      </c>
    </row>
    <row r="726" spans="1:1">
      <c r="A726" s="54">
        <v>41632</v>
      </c>
    </row>
    <row r="727" spans="1:1">
      <c r="A727" s="54">
        <v>41633</v>
      </c>
    </row>
    <row r="728" spans="1:1">
      <c r="A728" s="54">
        <v>41634</v>
      </c>
    </row>
    <row r="729" spans="1:1">
      <c r="A729" s="54">
        <v>41635</v>
      </c>
    </row>
    <row r="730" spans="1:1">
      <c r="A730" s="54">
        <v>41636</v>
      </c>
    </row>
    <row r="731" spans="1:1">
      <c r="A731" s="54">
        <v>41637</v>
      </c>
    </row>
    <row r="732" spans="1:1">
      <c r="A732" s="54">
        <v>41638</v>
      </c>
    </row>
    <row r="733" spans="1:1">
      <c r="A733" s="54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46"/>
  <sheetViews>
    <sheetView showGridLines="0" view="pageBreakPreview" zoomScale="80" zoomScaleNormal="100" zoomScaleSheetLayoutView="80" workbookViewId="0">
      <selection activeCell="F1" sqref="F1"/>
    </sheetView>
  </sheetViews>
  <sheetFormatPr defaultColWidth="9.140625" defaultRowHeight="15"/>
  <cols>
    <col min="1" max="1" width="14.28515625" style="19" bestFit="1" customWidth="1"/>
    <col min="2" max="2" width="80" style="164" customWidth="1"/>
    <col min="3" max="3" width="16.5703125" style="19" customWidth="1"/>
    <col min="4" max="4" width="14.28515625" style="19" customWidth="1"/>
    <col min="5" max="5" width="0.42578125" style="18" customWidth="1"/>
    <col min="6" max="16384" width="9.140625" style="19"/>
  </cols>
  <sheetData>
    <row r="1" spans="1:5" s="6" customFormat="1">
      <c r="A1" s="63" t="s">
        <v>252</v>
      </c>
      <c r="B1" s="161"/>
      <c r="C1" s="471" t="s">
        <v>94</v>
      </c>
      <c r="D1" s="471"/>
      <c r="E1" s="93"/>
    </row>
    <row r="2" spans="1:5" s="6" customFormat="1">
      <c r="A2" s="64" t="s">
        <v>124</v>
      </c>
      <c r="B2" s="161"/>
      <c r="C2" s="469" t="str">
        <f>'ფორმა N1'!M2</f>
        <v>01.01-31.12.2023</v>
      </c>
      <c r="D2" s="470"/>
      <c r="E2" s="93"/>
    </row>
    <row r="3" spans="1:5" s="6" customFormat="1">
      <c r="A3" s="64"/>
      <c r="B3" s="161"/>
      <c r="C3" s="86"/>
      <c r="D3" s="86"/>
      <c r="E3" s="93"/>
    </row>
    <row r="4" spans="1:5" s="2" customFormat="1">
      <c r="A4" s="64" t="str">
        <f>'ფორმა N2'!A4</f>
        <v>ანგარიშვალდებული პირის დასახელება:</v>
      </c>
      <c r="B4" s="162"/>
      <c r="C4" s="64"/>
      <c r="D4" s="64"/>
      <c r="E4" s="92"/>
    </row>
    <row r="5" spans="1:5" s="2" customFormat="1">
      <c r="A5" s="99" t="str">
        <f>'ფორმა N1'!D4</f>
        <v>მპგ ქართული ოცნება დემოკრატიული საქართველო</v>
      </c>
      <c r="B5" s="163"/>
      <c r="C5" s="1"/>
      <c r="D5" s="1"/>
      <c r="E5" s="92"/>
    </row>
    <row r="6" spans="1:5" s="2" customFormat="1">
      <c r="A6" s="64"/>
      <c r="B6" s="162"/>
      <c r="C6" s="64"/>
      <c r="D6" s="64"/>
      <c r="E6" s="92"/>
    </row>
    <row r="7" spans="1:5" s="6" customFormat="1" ht="18">
      <c r="A7" s="86"/>
      <c r="B7" s="293"/>
      <c r="C7" s="65"/>
      <c r="D7" s="65"/>
      <c r="E7" s="93"/>
    </row>
    <row r="8" spans="1:5" s="6" customFormat="1" ht="30">
      <c r="A8" s="90" t="s">
        <v>64</v>
      </c>
      <c r="B8" s="66" t="s">
        <v>230</v>
      </c>
      <c r="C8" s="66" t="s">
        <v>66</v>
      </c>
      <c r="D8" s="66" t="s">
        <v>67</v>
      </c>
      <c r="E8" s="93"/>
    </row>
    <row r="9" spans="1:5" s="7" customFormat="1">
      <c r="A9" s="150">
        <v>1</v>
      </c>
      <c r="B9" s="150" t="s">
        <v>65</v>
      </c>
      <c r="C9" s="396">
        <f>SUM(C10,C26)</f>
        <v>3638515.43</v>
      </c>
      <c r="D9" s="396">
        <f>SUM(D10,D26)</f>
        <v>3635932.16</v>
      </c>
      <c r="E9" s="93"/>
    </row>
    <row r="10" spans="1:5" s="7" customFormat="1">
      <c r="A10" s="73">
        <v>1.1000000000000001</v>
      </c>
      <c r="B10" s="73" t="s">
        <v>69</v>
      </c>
      <c r="C10" s="396">
        <f>SUM(C11,C12,C16,C19,C24,C25)</f>
        <v>3638515.43</v>
      </c>
      <c r="D10" s="396">
        <f>SUM(D11,D12,D16,D19,D24,D25)</f>
        <v>3635932.16</v>
      </c>
      <c r="E10" s="93"/>
    </row>
    <row r="11" spans="1:5" s="9" customFormat="1" ht="18">
      <c r="A11" s="74" t="s">
        <v>30</v>
      </c>
      <c r="B11" s="74" t="s">
        <v>68</v>
      </c>
      <c r="C11" s="8"/>
      <c r="D11" s="8"/>
      <c r="E11" s="93"/>
    </row>
    <row r="12" spans="1:5" s="10" customFormat="1">
      <c r="A12" s="74" t="s">
        <v>31</v>
      </c>
      <c r="B12" s="74" t="s">
        <v>283</v>
      </c>
      <c r="C12" s="91">
        <f>SUM(C13:C15)</f>
        <v>1921000</v>
      </c>
      <c r="D12" s="91">
        <f>SUM(D13:D15)</f>
        <v>1921000</v>
      </c>
      <c r="E12" s="93"/>
    </row>
    <row r="13" spans="1:5" s="3" customFormat="1">
      <c r="A13" s="83" t="s">
        <v>70</v>
      </c>
      <c r="B13" s="83" t="s">
        <v>286</v>
      </c>
      <c r="C13" s="8">
        <f>D13</f>
        <v>1845000</v>
      </c>
      <c r="D13" s="8">
        <v>1845000</v>
      </c>
      <c r="E13" s="93"/>
    </row>
    <row r="14" spans="1:5" s="3" customFormat="1">
      <c r="A14" s="83" t="s">
        <v>408</v>
      </c>
      <c r="B14" s="83" t="s">
        <v>407</v>
      </c>
      <c r="C14" s="8">
        <f>D14</f>
        <v>76000</v>
      </c>
      <c r="D14" s="8">
        <v>76000</v>
      </c>
      <c r="E14" s="93"/>
    </row>
    <row r="15" spans="1:5" s="3" customFormat="1">
      <c r="A15" s="83" t="s">
        <v>409</v>
      </c>
      <c r="B15" s="83" t="s">
        <v>83</v>
      </c>
      <c r="C15" s="8"/>
      <c r="D15" s="8"/>
      <c r="E15" s="93"/>
    </row>
    <row r="16" spans="1:5" s="3" customFormat="1">
      <c r="A16" s="74" t="s">
        <v>71</v>
      </c>
      <c r="B16" s="74" t="s">
        <v>72</v>
      </c>
      <c r="C16" s="91">
        <f>SUM(C17:C18)</f>
        <v>1713340</v>
      </c>
      <c r="D16" s="91">
        <f>SUM(D17:D18)</f>
        <v>1713340</v>
      </c>
      <c r="E16" s="93"/>
    </row>
    <row r="17" spans="1:5" s="3" customFormat="1">
      <c r="A17" s="83" t="s">
        <v>73</v>
      </c>
      <c r="B17" s="83" t="s">
        <v>75</v>
      </c>
      <c r="C17" s="8">
        <f>D17</f>
        <v>1713340</v>
      </c>
      <c r="D17" s="8">
        <v>1713340</v>
      </c>
      <c r="E17" s="93"/>
    </row>
    <row r="18" spans="1:5" s="3" customFormat="1">
      <c r="A18" s="83" t="s">
        <v>74</v>
      </c>
      <c r="B18" s="83" t="s">
        <v>449</v>
      </c>
      <c r="C18" s="8"/>
      <c r="D18" s="8"/>
      <c r="E18" s="93"/>
    </row>
    <row r="19" spans="1:5" s="3" customFormat="1">
      <c r="A19" s="74" t="s">
        <v>76</v>
      </c>
      <c r="B19" s="74" t="s">
        <v>363</v>
      </c>
      <c r="C19" s="91">
        <f>SUM(C20:C23)</f>
        <v>0</v>
      </c>
      <c r="D19" s="91">
        <f>SUM(D20:D23)</f>
        <v>0</v>
      </c>
      <c r="E19" s="93"/>
    </row>
    <row r="20" spans="1:5" s="3" customFormat="1">
      <c r="A20" s="83" t="s">
        <v>77</v>
      </c>
      <c r="B20" s="83" t="s">
        <v>505</v>
      </c>
      <c r="C20" s="8"/>
      <c r="D20" s="8"/>
      <c r="E20" s="93"/>
    </row>
    <row r="21" spans="1:5" s="3" customFormat="1" ht="30">
      <c r="A21" s="83" t="s">
        <v>78</v>
      </c>
      <c r="B21" s="83" t="s">
        <v>415</v>
      </c>
      <c r="C21" s="8"/>
      <c r="D21" s="8"/>
      <c r="E21" s="93"/>
    </row>
    <row r="22" spans="1:5" s="3" customFormat="1">
      <c r="A22" s="83" t="s">
        <v>79</v>
      </c>
      <c r="B22" s="83" t="s">
        <v>434</v>
      </c>
      <c r="C22" s="8"/>
      <c r="D22" s="8"/>
      <c r="E22" s="93"/>
    </row>
    <row r="23" spans="1:5" s="3" customFormat="1" ht="30">
      <c r="A23" s="83" t="s">
        <v>80</v>
      </c>
      <c r="B23" s="83" t="s">
        <v>481</v>
      </c>
      <c r="C23" s="8"/>
      <c r="D23" s="8"/>
      <c r="E23" s="93"/>
    </row>
    <row r="24" spans="1:5" s="3" customFormat="1">
      <c r="A24" s="74" t="s">
        <v>81</v>
      </c>
      <c r="B24" s="74" t="s">
        <v>377</v>
      </c>
      <c r="C24" s="8"/>
      <c r="D24" s="8"/>
      <c r="E24" s="93"/>
    </row>
    <row r="25" spans="1:5" s="3" customFormat="1">
      <c r="A25" s="74" t="s">
        <v>232</v>
      </c>
      <c r="B25" s="74" t="s">
        <v>383</v>
      </c>
      <c r="C25" s="397">
        <v>4175.43</v>
      </c>
      <c r="D25" s="397">
        <v>1592.16</v>
      </c>
      <c r="E25" s="93"/>
    </row>
    <row r="26" spans="1:5">
      <c r="A26" s="73">
        <v>1.2</v>
      </c>
      <c r="B26" s="73" t="s">
        <v>82</v>
      </c>
      <c r="C26" s="71">
        <f>SUM(C27,C35)</f>
        <v>0</v>
      </c>
      <c r="D26" s="71">
        <f>SUM(D27,D35)</f>
        <v>0</v>
      </c>
      <c r="E26" s="93"/>
    </row>
    <row r="27" spans="1:5">
      <c r="A27" s="74" t="s">
        <v>32</v>
      </c>
      <c r="B27" s="74" t="s">
        <v>286</v>
      </c>
      <c r="C27" s="91">
        <f>SUM(C28:C30)</f>
        <v>0</v>
      </c>
      <c r="D27" s="91">
        <f>SUM(D28:D30)</f>
        <v>0</v>
      </c>
      <c r="E27" s="93"/>
    </row>
    <row r="28" spans="1:5">
      <c r="A28" s="157" t="s">
        <v>84</v>
      </c>
      <c r="B28" s="157" t="s">
        <v>284</v>
      </c>
      <c r="C28" s="8"/>
      <c r="D28" s="8"/>
      <c r="E28" s="93"/>
    </row>
    <row r="29" spans="1:5">
      <c r="A29" s="157" t="s">
        <v>85</v>
      </c>
      <c r="B29" s="157" t="s">
        <v>287</v>
      </c>
      <c r="C29" s="8"/>
      <c r="D29" s="8"/>
      <c r="E29" s="93"/>
    </row>
    <row r="30" spans="1:5">
      <c r="A30" s="157" t="s">
        <v>384</v>
      </c>
      <c r="B30" s="157" t="s">
        <v>285</v>
      </c>
      <c r="C30" s="8"/>
      <c r="D30" s="8"/>
      <c r="E30" s="93"/>
    </row>
    <row r="31" spans="1:5">
      <c r="A31" s="74" t="s">
        <v>33</v>
      </c>
      <c r="B31" s="74" t="s">
        <v>407</v>
      </c>
      <c r="C31" s="91">
        <f>SUM(C32:C34)</f>
        <v>0</v>
      </c>
      <c r="D31" s="91">
        <f>SUM(D32:D34)</f>
        <v>0</v>
      </c>
      <c r="E31" s="93"/>
    </row>
    <row r="32" spans="1:5">
      <c r="A32" s="157" t="s">
        <v>12</v>
      </c>
      <c r="B32" s="157" t="s">
        <v>410</v>
      </c>
      <c r="C32" s="8"/>
      <c r="D32" s="8"/>
      <c r="E32" s="93"/>
    </row>
    <row r="33" spans="1:5">
      <c r="A33" s="157" t="s">
        <v>13</v>
      </c>
      <c r="B33" s="157" t="s">
        <v>411</v>
      </c>
      <c r="C33" s="8"/>
      <c r="D33" s="8"/>
      <c r="E33" s="93"/>
    </row>
    <row r="34" spans="1:5">
      <c r="A34" s="157" t="s">
        <v>261</v>
      </c>
      <c r="B34" s="157" t="s">
        <v>412</v>
      </c>
      <c r="C34" s="8"/>
      <c r="D34" s="8"/>
      <c r="E34" s="93"/>
    </row>
    <row r="35" spans="1:5" s="252" customFormat="1">
      <c r="A35" s="74" t="s">
        <v>34</v>
      </c>
      <c r="B35" s="167" t="s">
        <v>382</v>
      </c>
      <c r="C35" s="8"/>
      <c r="D35" s="8"/>
    </row>
    <row r="36" spans="1:5" s="2" customFormat="1">
      <c r="A36" s="1"/>
      <c r="B36" s="163"/>
      <c r="E36" s="5"/>
    </row>
    <row r="37" spans="1:5" s="2" customFormat="1">
      <c r="B37" s="163"/>
      <c r="E37" s="5"/>
    </row>
    <row r="38" spans="1:5">
      <c r="A38" s="1"/>
    </row>
    <row r="39" spans="1:5">
      <c r="A39" s="2"/>
    </row>
    <row r="40" spans="1:5" s="2" customFormat="1">
      <c r="A40" s="59" t="s">
        <v>93</v>
      </c>
      <c r="B40" s="163"/>
      <c r="E40" s="5"/>
    </row>
    <row r="41" spans="1:5" s="2" customFormat="1">
      <c r="B41" s="163"/>
      <c r="E41" s="220"/>
    </row>
    <row r="42" spans="1:5" s="2" customFormat="1">
      <c r="B42" s="163"/>
      <c r="E42" s="220"/>
    </row>
    <row r="43" spans="1:5" s="2" customFormat="1">
      <c r="A43" s="220"/>
      <c r="B43" s="165" t="s">
        <v>380</v>
      </c>
      <c r="E43" s="220"/>
    </row>
    <row r="44" spans="1:5" s="2" customFormat="1">
      <c r="A44" s="220"/>
      <c r="B44" s="163" t="s">
        <v>250</v>
      </c>
      <c r="E44" s="220"/>
    </row>
    <row r="45" spans="1:5" s="220" customFormat="1" ht="12.75">
      <c r="B45" s="166" t="s">
        <v>123</v>
      </c>
    </row>
    <row r="46" spans="1:5" s="220" customFormat="1" ht="12.75">
      <c r="B46" s="29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1" manualBreakCount="1">
    <brk id="4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showGridLines="0" view="pageBreakPreview" zoomScale="80" zoomScaleNormal="100" zoomScaleSheetLayoutView="80" workbookViewId="0">
      <selection activeCell="I16" sqref="I16"/>
    </sheetView>
  </sheetViews>
  <sheetFormatPr defaultColWidth="9.140625" defaultRowHeight="15"/>
  <cols>
    <col min="1" max="1" width="14.42578125" style="2" customWidth="1"/>
    <col min="2" max="2" width="77.28515625" style="2" customWidth="1"/>
    <col min="3" max="3" width="1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ht="21.75" customHeight="1">
      <c r="A1" s="473" t="s">
        <v>450</v>
      </c>
      <c r="B1" s="473"/>
      <c r="C1" s="471" t="s">
        <v>94</v>
      </c>
      <c r="D1" s="471"/>
      <c r="E1" s="77"/>
    </row>
    <row r="2" spans="1:5" s="6" customFormat="1">
      <c r="A2" s="473" t="s">
        <v>451</v>
      </c>
      <c r="B2" s="473"/>
      <c r="C2" s="469" t="str">
        <f>'ფორმა N1'!M2</f>
        <v>01.01-31.12.2023</v>
      </c>
      <c r="D2" s="470"/>
      <c r="E2" s="77"/>
    </row>
    <row r="3" spans="1:5" s="6" customFormat="1">
      <c r="A3" s="474"/>
      <c r="B3" s="474"/>
      <c r="C3" s="86"/>
      <c r="D3" s="86"/>
      <c r="E3" s="77"/>
    </row>
    <row r="4" spans="1:5" s="6" customFormat="1">
      <c r="A4" s="64" t="s">
        <v>124</v>
      </c>
      <c r="B4" s="86"/>
      <c r="C4" s="86"/>
      <c r="D4" s="86"/>
      <c r="E4" s="77"/>
    </row>
    <row r="5" spans="1:5" s="6" customFormat="1">
      <c r="A5" s="64"/>
      <c r="B5" s="86"/>
      <c r="C5" s="86"/>
      <c r="D5" s="86"/>
      <c r="E5" s="77"/>
    </row>
    <row r="6" spans="1:5">
      <c r="A6" s="64" t="str">
        <f>'[1]ფორმა N2'!A4</f>
        <v>ანგარიშვალდებული პირის დასახელება:</v>
      </c>
      <c r="B6" s="64"/>
      <c r="C6" s="64"/>
      <c r="D6" s="64"/>
      <c r="E6" s="78"/>
    </row>
    <row r="7" spans="1:5">
      <c r="A7" s="99" t="str">
        <f>'ფორმა N1'!D4</f>
        <v>მპგ ქართული ოცნება დემოკრატიული საქართველო</v>
      </c>
      <c r="B7" s="67"/>
      <c r="C7" s="67"/>
      <c r="D7" s="67"/>
      <c r="E7" s="78"/>
    </row>
    <row r="8" spans="1:5">
      <c r="A8" s="64"/>
      <c r="B8" s="64"/>
      <c r="C8" s="64"/>
      <c r="D8" s="64"/>
      <c r="E8" s="78"/>
    </row>
    <row r="9" spans="1:5" s="6" customFormat="1">
      <c r="A9" s="86"/>
      <c r="B9" s="86"/>
      <c r="C9" s="65"/>
      <c r="D9" s="65"/>
      <c r="E9" s="77"/>
    </row>
    <row r="10" spans="1:5" s="6" customFormat="1" ht="30">
      <c r="A10" s="75" t="s">
        <v>64</v>
      </c>
      <c r="B10" s="76" t="s">
        <v>11</v>
      </c>
      <c r="C10" s="66" t="s">
        <v>10</v>
      </c>
      <c r="D10" s="66" t="s">
        <v>9</v>
      </c>
      <c r="E10" s="77"/>
    </row>
    <row r="11" spans="1:5" s="7" customFormat="1">
      <c r="A11" s="150">
        <v>1</v>
      </c>
      <c r="B11" s="150" t="s">
        <v>57</v>
      </c>
      <c r="C11" s="68">
        <f>SUM(C12,C16,C56,C59,C60,C61,C79)</f>
        <v>4919586.58</v>
      </c>
      <c r="D11" s="68">
        <f>SUM(D12,D16,D56,D59,D60,D61,D67,D75,D76)</f>
        <v>4892367.68</v>
      </c>
      <c r="E11" s="151"/>
    </row>
    <row r="12" spans="1:5" s="9" customFormat="1" ht="18">
      <c r="A12" s="73">
        <v>1.1000000000000001</v>
      </c>
      <c r="B12" s="73" t="s">
        <v>58</v>
      </c>
      <c r="C12" s="69">
        <f>SUM(C13:C15)</f>
        <v>76000</v>
      </c>
      <c r="D12" s="69">
        <f>SUM(D13:D15)</f>
        <v>76000</v>
      </c>
      <c r="E12" s="79"/>
    </row>
    <row r="13" spans="1:5" s="10" customFormat="1">
      <c r="A13" s="74" t="s">
        <v>30</v>
      </c>
      <c r="B13" s="74" t="s">
        <v>59</v>
      </c>
      <c r="C13" s="4">
        <v>76000</v>
      </c>
      <c r="D13" s="4">
        <v>76000</v>
      </c>
      <c r="E13" s="80"/>
    </row>
    <row r="14" spans="1:5" s="3" customFormat="1">
      <c r="A14" s="74" t="s">
        <v>31</v>
      </c>
      <c r="B14" s="74" t="s">
        <v>0</v>
      </c>
      <c r="C14" s="4"/>
      <c r="D14" s="4"/>
      <c r="E14" s="81"/>
    </row>
    <row r="15" spans="1:5" s="3" customFormat="1">
      <c r="A15" s="289" t="s">
        <v>71</v>
      </c>
      <c r="B15" s="74" t="s">
        <v>487</v>
      </c>
      <c r="C15" s="4"/>
      <c r="D15" s="4"/>
      <c r="E15" s="81"/>
    </row>
    <row r="16" spans="1:5" s="7" customFormat="1">
      <c r="A16" s="73">
        <v>1.2</v>
      </c>
      <c r="B16" s="73" t="s">
        <v>60</v>
      </c>
      <c r="C16" s="70">
        <f>SUM(C17,C20,C32,C33,C34,C35,C38,C39,C46:C50,C54,C55)</f>
        <v>4720573.71</v>
      </c>
      <c r="D16" s="70">
        <f>SUM(D17,D20,D32,D33,D34,D35,D38,D39,D46:D50,D54,D55)</f>
        <v>4797377.8999999994</v>
      </c>
      <c r="E16" s="151"/>
    </row>
    <row r="17" spans="1:5" s="3" customFormat="1">
      <c r="A17" s="74" t="s">
        <v>32</v>
      </c>
      <c r="B17" s="74" t="s">
        <v>1</v>
      </c>
      <c r="C17" s="69">
        <f>SUM(C18:C19)</f>
        <v>2130</v>
      </c>
      <c r="D17" s="69">
        <f>SUM(D18:D19)</f>
        <v>2130</v>
      </c>
      <c r="E17" s="81"/>
    </row>
    <row r="18" spans="1:5" s="3" customFormat="1">
      <c r="A18" s="83" t="s">
        <v>84</v>
      </c>
      <c r="B18" s="83" t="s">
        <v>61</v>
      </c>
      <c r="C18" s="4"/>
      <c r="D18" s="152"/>
      <c r="E18" s="81"/>
    </row>
    <row r="19" spans="1:5" s="3" customFormat="1">
      <c r="A19" s="83" t="s">
        <v>85</v>
      </c>
      <c r="B19" s="83" t="s">
        <v>62</v>
      </c>
      <c r="C19" s="4">
        <v>2130</v>
      </c>
      <c r="D19" s="152">
        <v>2130</v>
      </c>
      <c r="E19" s="81"/>
    </row>
    <row r="20" spans="1:5" s="3" customFormat="1">
      <c r="A20" s="74" t="s">
        <v>33</v>
      </c>
      <c r="B20" s="74" t="s">
        <v>2</v>
      </c>
      <c r="C20" s="69">
        <f>SUM(C21:C26,C31)</f>
        <v>1375949.65</v>
      </c>
      <c r="D20" s="69">
        <f>SUM(D21:D26,D31)</f>
        <v>1358351.1600000001</v>
      </c>
      <c r="E20" s="153"/>
    </row>
    <row r="21" spans="1:5" s="156" customFormat="1" ht="30">
      <c r="A21" s="83" t="s">
        <v>12</v>
      </c>
      <c r="B21" s="83" t="s">
        <v>231</v>
      </c>
      <c r="C21" s="399">
        <v>823485.18</v>
      </c>
      <c r="D21" s="400">
        <f>761703.68+1500</f>
        <v>763203.68</v>
      </c>
      <c r="E21" s="155"/>
    </row>
    <row r="22" spans="1:5" s="156" customFormat="1">
      <c r="A22" s="83" t="s">
        <v>13</v>
      </c>
      <c r="B22" s="83" t="s">
        <v>14</v>
      </c>
      <c r="C22" s="399"/>
      <c r="D22" s="400"/>
      <c r="E22" s="155"/>
    </row>
    <row r="23" spans="1:5" s="156" customFormat="1" ht="30">
      <c r="A23" s="83" t="s">
        <v>261</v>
      </c>
      <c r="B23" s="83" t="s">
        <v>22</v>
      </c>
      <c r="C23" s="399">
        <v>5076</v>
      </c>
      <c r="D23" s="400">
        <v>5076</v>
      </c>
      <c r="E23" s="155"/>
    </row>
    <row r="24" spans="1:5" s="156" customFormat="1" ht="16.5" customHeight="1">
      <c r="A24" s="83" t="s">
        <v>262</v>
      </c>
      <c r="B24" s="83" t="s">
        <v>15</v>
      </c>
      <c r="C24" s="399">
        <v>235219.99</v>
      </c>
      <c r="D24" s="400">
        <v>243563.26</v>
      </c>
      <c r="E24" s="155"/>
    </row>
    <row r="25" spans="1:5" s="156" customFormat="1" ht="16.5" customHeight="1">
      <c r="A25" s="83" t="s">
        <v>263</v>
      </c>
      <c r="B25" s="83" t="s">
        <v>16</v>
      </c>
      <c r="C25" s="154"/>
      <c r="D25" s="36"/>
      <c r="E25" s="155"/>
    </row>
    <row r="26" spans="1:5" s="156" customFormat="1" ht="16.5" customHeight="1">
      <c r="A26" s="83" t="s">
        <v>264</v>
      </c>
      <c r="B26" s="83" t="s">
        <v>17</v>
      </c>
      <c r="C26" s="69">
        <f>SUM(C27:C30)</f>
        <v>312168.48</v>
      </c>
      <c r="D26" s="69">
        <f>SUM(D27:D30)</f>
        <v>346508.22</v>
      </c>
      <c r="E26" s="155"/>
    </row>
    <row r="27" spans="1:5" s="156" customFormat="1" ht="16.5" customHeight="1">
      <c r="A27" s="157" t="s">
        <v>265</v>
      </c>
      <c r="B27" s="157" t="s">
        <v>18</v>
      </c>
      <c r="C27" s="399">
        <v>195560.87</v>
      </c>
      <c r="D27" s="400">
        <v>218175</v>
      </c>
      <c r="E27" s="155"/>
    </row>
    <row r="28" spans="1:5" s="156" customFormat="1" ht="16.5" customHeight="1">
      <c r="A28" s="157" t="s">
        <v>266</v>
      </c>
      <c r="B28" s="157" t="s">
        <v>19</v>
      </c>
      <c r="C28" s="399">
        <v>26391.77</v>
      </c>
      <c r="D28" s="400">
        <v>30005.82</v>
      </c>
      <c r="E28" s="155"/>
    </row>
    <row r="29" spans="1:5" s="156" customFormat="1" ht="16.5" customHeight="1">
      <c r="A29" s="157" t="s">
        <v>267</v>
      </c>
      <c r="B29" s="157" t="s">
        <v>20</v>
      </c>
      <c r="C29" s="399">
        <v>89471.92</v>
      </c>
      <c r="D29" s="400">
        <v>97583.48</v>
      </c>
      <c r="E29" s="155"/>
    </row>
    <row r="30" spans="1:5" s="156" customFormat="1" ht="16.5" customHeight="1">
      <c r="A30" s="157" t="s">
        <v>268</v>
      </c>
      <c r="B30" s="157" t="s">
        <v>23</v>
      </c>
      <c r="C30" s="399">
        <v>743.92</v>
      </c>
      <c r="D30" s="400">
        <v>743.92</v>
      </c>
      <c r="E30" s="155"/>
    </row>
    <row r="31" spans="1:5" s="156" customFormat="1" ht="16.5" customHeight="1">
      <c r="A31" s="83" t="s">
        <v>269</v>
      </c>
      <c r="B31" s="83" t="s">
        <v>21</v>
      </c>
      <c r="C31" s="399"/>
      <c r="D31" s="400"/>
      <c r="E31" s="155"/>
    </row>
    <row r="32" spans="1:5" s="3" customFormat="1" ht="16.5" customHeight="1">
      <c r="A32" s="74" t="s">
        <v>34</v>
      </c>
      <c r="B32" s="74" t="s">
        <v>3</v>
      </c>
      <c r="C32" s="405">
        <v>75000</v>
      </c>
      <c r="D32" s="406">
        <v>75000</v>
      </c>
      <c r="E32" s="153"/>
    </row>
    <row r="33" spans="1:5" s="3" customFormat="1" ht="16.5" customHeight="1">
      <c r="A33" s="74" t="s">
        <v>35</v>
      </c>
      <c r="B33" s="74" t="s">
        <v>4</v>
      </c>
      <c r="C33" s="401"/>
      <c r="D33" s="402"/>
      <c r="E33" s="81"/>
    </row>
    <row r="34" spans="1:5" s="3" customFormat="1" ht="16.5" customHeight="1">
      <c r="A34" s="74" t="s">
        <v>36</v>
      </c>
      <c r="B34" s="74" t="s">
        <v>5</v>
      </c>
      <c r="C34" s="401"/>
      <c r="D34" s="402"/>
      <c r="E34" s="81"/>
    </row>
    <row r="35" spans="1:5" s="3" customFormat="1">
      <c r="A35" s="74" t="s">
        <v>37</v>
      </c>
      <c r="B35" s="74" t="s">
        <v>63</v>
      </c>
      <c r="C35" s="69">
        <f>SUM(C36:C37)</f>
        <v>42345.47</v>
      </c>
      <c r="D35" s="69">
        <f>SUM(D36:D37)</f>
        <v>28866.5</v>
      </c>
      <c r="E35" s="81"/>
    </row>
    <row r="36" spans="1:5" s="3" customFormat="1" ht="16.5" customHeight="1">
      <c r="A36" s="83" t="s">
        <v>270</v>
      </c>
      <c r="B36" s="83" t="s">
        <v>56</v>
      </c>
      <c r="C36" s="403">
        <v>13076.47</v>
      </c>
      <c r="D36" s="404"/>
      <c r="E36" s="81"/>
    </row>
    <row r="37" spans="1:5" s="3" customFormat="1" ht="16.5" customHeight="1">
      <c r="A37" s="83" t="s">
        <v>271</v>
      </c>
      <c r="B37" s="83" t="s">
        <v>55</v>
      </c>
      <c r="C37" s="403">
        <v>29269</v>
      </c>
      <c r="D37" s="404">
        <v>28866.5</v>
      </c>
      <c r="E37" s="81"/>
    </row>
    <row r="38" spans="1:5" s="3" customFormat="1" ht="16.5" customHeight="1">
      <c r="A38" s="74" t="s">
        <v>38</v>
      </c>
      <c r="B38" s="74" t="s">
        <v>49</v>
      </c>
      <c r="C38" s="403">
        <v>4795.99</v>
      </c>
      <c r="D38" s="404">
        <v>4795.9399999999996</v>
      </c>
      <c r="E38" s="81"/>
    </row>
    <row r="39" spans="1:5" s="3" customFormat="1" ht="16.5" customHeight="1">
      <c r="A39" s="74" t="s">
        <v>39</v>
      </c>
      <c r="B39" s="74" t="s">
        <v>355</v>
      </c>
      <c r="C39" s="69">
        <f>SUM(C40:C45)</f>
        <v>337329.4</v>
      </c>
      <c r="D39" s="69">
        <f>SUM(D40:D45)</f>
        <v>352338.3</v>
      </c>
      <c r="E39" s="81"/>
    </row>
    <row r="40" spans="1:5" s="3" customFormat="1" ht="16.5" customHeight="1">
      <c r="A40" s="16" t="s">
        <v>316</v>
      </c>
      <c r="B40" s="16" t="s">
        <v>320</v>
      </c>
      <c r="C40" s="4"/>
      <c r="D40" s="152"/>
      <c r="E40" s="81"/>
    </row>
    <row r="41" spans="1:5" s="3" customFormat="1" ht="16.5" customHeight="1">
      <c r="A41" s="16" t="s">
        <v>317</v>
      </c>
      <c r="B41" s="16" t="s">
        <v>321</v>
      </c>
      <c r="C41" s="4"/>
      <c r="D41" s="152"/>
      <c r="E41" s="81"/>
    </row>
    <row r="42" spans="1:5" s="3" customFormat="1" ht="16.5" customHeight="1">
      <c r="A42" s="16" t="s">
        <v>318</v>
      </c>
      <c r="B42" s="16" t="s">
        <v>324</v>
      </c>
      <c r="C42" s="403">
        <v>337329.4</v>
      </c>
      <c r="D42" s="404">
        <v>352338.3</v>
      </c>
      <c r="E42" s="81"/>
    </row>
    <row r="43" spans="1:5" s="3" customFormat="1" ht="16.5" customHeight="1">
      <c r="A43" s="16" t="s">
        <v>323</v>
      </c>
      <c r="B43" s="16" t="s">
        <v>325</v>
      </c>
      <c r="C43" s="403"/>
      <c r="D43" s="404"/>
      <c r="E43" s="81"/>
    </row>
    <row r="44" spans="1:5" s="3" customFormat="1" ht="16.5" customHeight="1">
      <c r="A44" s="16" t="s">
        <v>326</v>
      </c>
      <c r="B44" s="16" t="s">
        <v>441</v>
      </c>
      <c r="C44" s="403"/>
      <c r="D44" s="404"/>
      <c r="E44" s="81"/>
    </row>
    <row r="45" spans="1:5" s="3" customFormat="1" ht="16.5" customHeight="1">
      <c r="A45" s="16" t="s">
        <v>402</v>
      </c>
      <c r="B45" s="16" t="s">
        <v>322</v>
      </c>
      <c r="C45" s="403"/>
      <c r="D45" s="404"/>
      <c r="E45" s="81"/>
    </row>
    <row r="46" spans="1:5" s="3" customFormat="1" ht="30">
      <c r="A46" s="74" t="s">
        <v>40</v>
      </c>
      <c r="B46" s="74" t="s">
        <v>28</v>
      </c>
      <c r="C46" s="403">
        <v>118188.1</v>
      </c>
      <c r="D46" s="404">
        <v>125202.4</v>
      </c>
      <c r="E46" s="81"/>
    </row>
    <row r="47" spans="1:5" s="3" customFormat="1" ht="16.5" customHeight="1">
      <c r="A47" s="74" t="s">
        <v>41</v>
      </c>
      <c r="B47" s="74" t="s">
        <v>24</v>
      </c>
      <c r="C47" s="403">
        <v>849470.8</v>
      </c>
      <c r="D47" s="404">
        <v>849342.5</v>
      </c>
      <c r="E47" s="81"/>
    </row>
    <row r="48" spans="1:5" s="3" customFormat="1" ht="16.5" customHeight="1">
      <c r="A48" s="74" t="s">
        <v>42</v>
      </c>
      <c r="B48" s="74" t="s">
        <v>25</v>
      </c>
      <c r="C48" s="403">
        <v>57000</v>
      </c>
      <c r="D48" s="404">
        <v>39000</v>
      </c>
      <c r="E48" s="81"/>
    </row>
    <row r="49" spans="1:5" s="3" customFormat="1" ht="16.5" customHeight="1">
      <c r="A49" s="74" t="s">
        <v>43</v>
      </c>
      <c r="B49" s="74" t="s">
        <v>26</v>
      </c>
      <c r="C49" s="403">
        <v>3816</v>
      </c>
      <c r="D49" s="404">
        <v>4452</v>
      </c>
      <c r="E49" s="81"/>
    </row>
    <row r="50" spans="1:5" s="3" customFormat="1" ht="16.5" customHeight="1">
      <c r="A50" s="74" t="s">
        <v>44</v>
      </c>
      <c r="B50" s="74" t="s">
        <v>356</v>
      </c>
      <c r="C50" s="69">
        <f>SUM(C51:C53)</f>
        <v>1700260</v>
      </c>
      <c r="D50" s="69">
        <f>SUM(D51:D53)</f>
        <v>1790184</v>
      </c>
      <c r="E50" s="81"/>
    </row>
    <row r="51" spans="1:5" s="3" customFormat="1" ht="16.5" customHeight="1">
      <c r="A51" s="83" t="s">
        <v>331</v>
      </c>
      <c r="B51" s="83" t="s">
        <v>334</v>
      </c>
      <c r="C51" s="403">
        <v>1700260</v>
      </c>
      <c r="D51" s="404">
        <v>1790184</v>
      </c>
      <c r="E51" s="81"/>
    </row>
    <row r="52" spans="1:5" s="3" customFormat="1" ht="16.5" customHeight="1">
      <c r="A52" s="83" t="s">
        <v>332</v>
      </c>
      <c r="B52" s="83" t="s">
        <v>333</v>
      </c>
      <c r="C52" s="403"/>
      <c r="D52" s="404"/>
      <c r="E52" s="81"/>
    </row>
    <row r="53" spans="1:5" s="3" customFormat="1" ht="16.5" customHeight="1">
      <c r="A53" s="83" t="s">
        <v>335</v>
      </c>
      <c r="B53" s="83" t="s">
        <v>336</v>
      </c>
      <c r="C53" s="403"/>
      <c r="D53" s="404"/>
      <c r="E53" s="81"/>
    </row>
    <row r="54" spans="1:5" s="3" customFormat="1">
      <c r="A54" s="74" t="s">
        <v>45</v>
      </c>
      <c r="B54" s="74" t="s">
        <v>29</v>
      </c>
      <c r="C54" s="403"/>
      <c r="D54" s="404"/>
      <c r="E54" s="81"/>
    </row>
    <row r="55" spans="1:5" s="3" customFormat="1" ht="16.5" customHeight="1">
      <c r="A55" s="74" t="s">
        <v>46</v>
      </c>
      <c r="B55" s="74" t="s">
        <v>6</v>
      </c>
      <c r="C55" s="403">
        <v>154288.29999999999</v>
      </c>
      <c r="D55" s="404">
        <v>167715.1</v>
      </c>
      <c r="E55" s="153"/>
    </row>
    <row r="56" spans="1:5" s="3" customFormat="1" ht="30">
      <c r="A56" s="73">
        <v>1.3</v>
      </c>
      <c r="B56" s="73" t="s">
        <v>360</v>
      </c>
      <c r="C56" s="70">
        <f>SUM(C57:C58)</f>
        <v>0</v>
      </c>
      <c r="D56" s="70">
        <f>SUM(D57:D58)</f>
        <v>0</v>
      </c>
      <c r="E56" s="153"/>
    </row>
    <row r="57" spans="1:5" s="3" customFormat="1" ht="30">
      <c r="A57" s="74" t="s">
        <v>50</v>
      </c>
      <c r="B57" s="74" t="s">
        <v>48</v>
      </c>
      <c r="C57" s="4"/>
      <c r="D57" s="152"/>
      <c r="E57" s="153"/>
    </row>
    <row r="58" spans="1:5" s="3" customFormat="1" ht="16.5" customHeight="1">
      <c r="A58" s="74" t="s">
        <v>51</v>
      </c>
      <c r="B58" s="74" t="s">
        <v>47</v>
      </c>
      <c r="C58" s="4"/>
      <c r="D58" s="152"/>
      <c r="E58" s="153"/>
    </row>
    <row r="59" spans="1:5" s="3" customFormat="1">
      <c r="A59" s="73">
        <v>1.4</v>
      </c>
      <c r="B59" s="73" t="s">
        <v>362</v>
      </c>
      <c r="C59" s="4"/>
      <c r="D59" s="152"/>
      <c r="E59" s="153"/>
    </row>
    <row r="60" spans="1:5" s="156" customFormat="1">
      <c r="A60" s="73">
        <v>1.5</v>
      </c>
      <c r="B60" s="73" t="s">
        <v>7</v>
      </c>
      <c r="C60" s="154"/>
      <c r="D60" s="36"/>
      <c r="E60" s="155"/>
    </row>
    <row r="61" spans="1:5" s="156" customFormat="1">
      <c r="A61" s="73">
        <v>1.6</v>
      </c>
      <c r="B61" s="40" t="s">
        <v>8</v>
      </c>
      <c r="C61" s="71">
        <f>SUM(C62:C66)</f>
        <v>19206.47</v>
      </c>
      <c r="D61" s="72">
        <f>SUM(D62:D66)</f>
        <v>18989.78</v>
      </c>
      <c r="E61" s="155"/>
    </row>
    <row r="62" spans="1:5" s="156" customFormat="1">
      <c r="A62" s="74" t="s">
        <v>277</v>
      </c>
      <c r="B62" s="41" t="s">
        <v>52</v>
      </c>
      <c r="C62" s="399">
        <v>14451.39</v>
      </c>
      <c r="D62" s="400">
        <v>14451.39</v>
      </c>
      <c r="E62" s="155"/>
    </row>
    <row r="63" spans="1:5" s="156" customFormat="1" ht="30">
      <c r="A63" s="74" t="s">
        <v>278</v>
      </c>
      <c r="B63" s="41" t="s">
        <v>54</v>
      </c>
      <c r="C63" s="399"/>
      <c r="D63" s="400"/>
      <c r="E63" s="155"/>
    </row>
    <row r="64" spans="1:5" s="156" customFormat="1">
      <c r="A64" s="74" t="s">
        <v>279</v>
      </c>
      <c r="B64" s="41" t="s">
        <v>53</v>
      </c>
      <c r="C64" s="400"/>
      <c r="D64" s="400"/>
      <c r="E64" s="155"/>
    </row>
    <row r="65" spans="1:5" s="156" customFormat="1">
      <c r="A65" s="74" t="s">
        <v>280</v>
      </c>
      <c r="B65" s="41" t="s">
        <v>27</v>
      </c>
      <c r="C65" s="399"/>
      <c r="D65" s="400"/>
      <c r="E65" s="155"/>
    </row>
    <row r="66" spans="1:5" s="156" customFormat="1">
      <c r="A66" s="74" t="s">
        <v>306</v>
      </c>
      <c r="B66" s="41" t="s">
        <v>307</v>
      </c>
      <c r="C66" s="399">
        <v>4755.08</v>
      </c>
      <c r="D66" s="400">
        <v>4538.3900000000003</v>
      </c>
      <c r="E66" s="155"/>
    </row>
    <row r="67" spans="1:5">
      <c r="A67" s="150">
        <v>2</v>
      </c>
      <c r="B67" s="150" t="s">
        <v>357</v>
      </c>
      <c r="C67" s="158"/>
      <c r="D67" s="71">
        <f>SUM(D68:D74)</f>
        <v>0</v>
      </c>
      <c r="E67" s="82"/>
    </row>
    <row r="68" spans="1:5">
      <c r="A68" s="84">
        <v>2.1</v>
      </c>
      <c r="B68" s="159" t="s">
        <v>86</v>
      </c>
      <c r="C68" s="158"/>
      <c r="D68" s="20"/>
      <c r="E68" s="82"/>
    </row>
    <row r="69" spans="1:5">
      <c r="A69" s="84">
        <v>2.2000000000000002</v>
      </c>
      <c r="B69" s="159" t="s">
        <v>358</v>
      </c>
      <c r="C69" s="158"/>
      <c r="D69" s="20"/>
      <c r="E69" s="82"/>
    </row>
    <row r="70" spans="1:5">
      <c r="A70" s="84">
        <v>2.2999999999999998</v>
      </c>
      <c r="B70" s="159" t="s">
        <v>90</v>
      </c>
      <c r="C70" s="158"/>
      <c r="D70" s="20"/>
      <c r="E70" s="82"/>
    </row>
    <row r="71" spans="1:5">
      <c r="A71" s="84">
        <v>2.4</v>
      </c>
      <c r="B71" s="159" t="s">
        <v>89</v>
      </c>
      <c r="C71" s="158"/>
      <c r="D71" s="20"/>
      <c r="E71" s="82"/>
    </row>
    <row r="72" spans="1:5">
      <c r="A72" s="84">
        <v>2.5</v>
      </c>
      <c r="B72" s="159" t="s">
        <v>359</v>
      </c>
      <c r="C72" s="158"/>
      <c r="D72" s="451">
        <v>0</v>
      </c>
      <c r="E72" s="82"/>
    </row>
    <row r="73" spans="1:5">
      <c r="A73" s="84">
        <v>2.6</v>
      </c>
      <c r="B73" s="159" t="s">
        <v>87</v>
      </c>
      <c r="C73" s="158"/>
      <c r="D73" s="20"/>
      <c r="E73" s="82"/>
    </row>
    <row r="74" spans="1:5">
      <c r="A74" s="84">
        <v>2.7</v>
      </c>
      <c r="B74" s="159" t="s">
        <v>88</v>
      </c>
      <c r="C74" s="158"/>
      <c r="D74" s="20"/>
      <c r="E74" s="82"/>
    </row>
    <row r="75" spans="1:5">
      <c r="A75" s="150">
        <v>3</v>
      </c>
      <c r="B75" s="150" t="s">
        <v>381</v>
      </c>
      <c r="C75" s="71"/>
      <c r="D75" s="20"/>
      <c r="E75" s="82"/>
    </row>
    <row r="76" spans="1:5">
      <c r="A76" s="150">
        <v>4</v>
      </c>
      <c r="B76" s="150" t="s">
        <v>233</v>
      </c>
      <c r="C76" s="71"/>
      <c r="D76" s="71">
        <f>SUM(D77:D78)</f>
        <v>0</v>
      </c>
      <c r="E76" s="82"/>
    </row>
    <row r="77" spans="1:5">
      <c r="A77" s="84">
        <v>4.0999999999999996</v>
      </c>
      <c r="B77" s="84" t="s">
        <v>234</v>
      </c>
      <c r="C77" s="158"/>
      <c r="D77" s="8"/>
      <c r="E77" s="82"/>
    </row>
    <row r="78" spans="1:5">
      <c r="A78" s="84">
        <v>4.2</v>
      </c>
      <c r="B78" s="84" t="s">
        <v>235</v>
      </c>
      <c r="C78" s="158"/>
      <c r="D78" s="8"/>
      <c r="E78" s="82"/>
    </row>
    <row r="79" spans="1:5">
      <c r="A79" s="150">
        <v>5</v>
      </c>
      <c r="B79" s="150" t="s">
        <v>259</v>
      </c>
      <c r="C79" s="407">
        <v>103806.39999999999</v>
      </c>
      <c r="D79" s="160"/>
      <c r="E79" s="82"/>
    </row>
    <row r="80" spans="1:5">
      <c r="B80" s="39"/>
    </row>
    <row r="81" spans="1:5" ht="15" customHeight="1">
      <c r="A81" s="472" t="s">
        <v>452</v>
      </c>
      <c r="B81" s="472"/>
      <c r="C81" s="472"/>
      <c r="D81" s="472"/>
      <c r="E81" s="5"/>
    </row>
    <row r="82" spans="1:5">
      <c r="B82" s="39"/>
    </row>
    <row r="83" spans="1:5" s="252" customFormat="1" ht="12.75"/>
    <row r="84" spans="1:5">
      <c r="A84" s="59" t="s">
        <v>93</v>
      </c>
      <c r="E84" s="5"/>
    </row>
    <row r="85" spans="1:5">
      <c r="E85" s="220"/>
    </row>
    <row r="86" spans="1:5">
      <c r="E86" s="220"/>
    </row>
    <row r="87" spans="1:5">
      <c r="A87" s="220"/>
      <c r="B87" s="59" t="s">
        <v>378</v>
      </c>
      <c r="E87" s="220"/>
    </row>
    <row r="88" spans="1:5">
      <c r="A88" s="220"/>
      <c r="B88" s="2" t="s">
        <v>379</v>
      </c>
      <c r="E88" s="220"/>
    </row>
    <row r="89" spans="1:5" s="220" customFormat="1" ht="12.75">
      <c r="B89" s="56" t="s">
        <v>123</v>
      </c>
    </row>
    <row r="90" spans="1:5" s="252" customFormat="1" ht="12.75"/>
  </sheetData>
  <mergeCells count="6">
    <mergeCell ref="C1:D1"/>
    <mergeCell ref="C2:D2"/>
    <mergeCell ref="A81:D81"/>
    <mergeCell ref="A2:B2"/>
    <mergeCell ref="A3:B3"/>
    <mergeCell ref="A1:B1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5" max="3" man="1"/>
  </rowBreaks>
  <ignoredErrors>
    <ignoredError sqref="A15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view="pageBreakPreview" zoomScale="80" zoomScaleNormal="100" zoomScaleSheetLayoutView="80" workbookViewId="0">
      <selection activeCell="H1" sqref="H1:X1048576"/>
    </sheetView>
  </sheetViews>
  <sheetFormatPr defaultColWidth="9.140625" defaultRowHeight="15"/>
  <cols>
    <col min="1" max="1" width="8.85546875" style="2" customWidth="1"/>
    <col min="2" max="2" width="88" style="2" customWidth="1"/>
    <col min="3" max="3" width="13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296</v>
      </c>
      <c r="B1" s="64"/>
      <c r="C1" s="471" t="s">
        <v>94</v>
      </c>
      <c r="D1" s="471"/>
      <c r="E1" s="77"/>
    </row>
    <row r="2" spans="1:5" s="6" customFormat="1">
      <c r="A2" s="63" t="s">
        <v>297</v>
      </c>
      <c r="B2" s="64"/>
      <c r="C2" s="469" t="str">
        <f>'ფორმა N1'!M2</f>
        <v>01.01-31.12.2023</v>
      </c>
      <c r="D2" s="469"/>
      <c r="E2" s="77"/>
    </row>
    <row r="3" spans="1:5" s="6" customFormat="1">
      <c r="A3" s="64" t="s">
        <v>124</v>
      </c>
      <c r="B3" s="63"/>
      <c r="C3" s="86"/>
      <c r="D3" s="86"/>
      <c r="E3" s="77"/>
    </row>
    <row r="4" spans="1:5" s="6" customFormat="1">
      <c r="A4" s="64"/>
      <c r="B4" s="64"/>
      <c r="C4" s="86"/>
      <c r="D4" s="86"/>
      <c r="E4" s="77"/>
    </row>
    <row r="5" spans="1:5">
      <c r="A5" s="64" t="str">
        <f>'ფორმა N2'!A4</f>
        <v>ანგარიშვალდებული პირის დასახელება:</v>
      </c>
      <c r="B5" s="64"/>
      <c r="C5" s="64"/>
      <c r="D5" s="64"/>
      <c r="E5" s="78"/>
    </row>
    <row r="6" spans="1:5">
      <c r="A6" s="67" t="str">
        <f>'ფორმა N1'!D4</f>
        <v>მპგ ქართული ოცნება დემოკრატიული საქართველო</v>
      </c>
      <c r="B6" s="67"/>
      <c r="C6" s="67"/>
      <c r="D6" s="67"/>
      <c r="E6" s="78"/>
    </row>
    <row r="7" spans="1:5">
      <c r="A7" s="64"/>
      <c r="B7" s="64"/>
      <c r="C7" s="64"/>
      <c r="D7" s="64"/>
      <c r="E7" s="78"/>
    </row>
    <row r="8" spans="1:5" s="6" customFormat="1">
      <c r="A8" s="86"/>
      <c r="B8" s="86"/>
      <c r="C8" s="65"/>
      <c r="D8" s="65"/>
      <c r="E8" s="77"/>
    </row>
    <row r="9" spans="1:5" s="6" customFormat="1" ht="30">
      <c r="A9" s="75" t="s">
        <v>64</v>
      </c>
      <c r="B9" s="75" t="s">
        <v>302</v>
      </c>
      <c r="C9" s="66" t="s">
        <v>10</v>
      </c>
      <c r="D9" s="66" t="s">
        <v>9</v>
      </c>
      <c r="E9" s="77"/>
    </row>
    <row r="10" spans="1:5" s="9" customFormat="1" ht="18">
      <c r="A10" s="208" t="s">
        <v>298</v>
      </c>
      <c r="B10" s="84"/>
      <c r="C10" s="4"/>
      <c r="D10" s="4"/>
      <c r="E10" s="79"/>
    </row>
    <row r="11" spans="1:5" s="10" customFormat="1">
      <c r="A11" s="208" t="s">
        <v>299</v>
      </c>
      <c r="B11" s="84"/>
      <c r="C11" s="4"/>
      <c r="D11" s="4"/>
      <c r="E11" s="80"/>
    </row>
    <row r="12" spans="1:5" s="10" customFormat="1">
      <c r="A12" s="209" t="s">
        <v>258</v>
      </c>
      <c r="B12" s="73"/>
      <c r="C12" s="4"/>
      <c r="D12" s="4"/>
      <c r="E12" s="80"/>
    </row>
    <row r="13" spans="1:5" s="10" customFormat="1" ht="17.25" customHeight="1">
      <c r="A13" s="208" t="s">
        <v>300</v>
      </c>
      <c r="B13" s="73" t="s">
        <v>1593</v>
      </c>
      <c r="C13" s="4">
        <v>136718.29999999999</v>
      </c>
      <c r="D13" s="4">
        <v>150144.9</v>
      </c>
      <c r="E13" s="80"/>
    </row>
    <row r="14" spans="1:5" s="10" customFormat="1" ht="18" customHeight="1">
      <c r="A14" s="208" t="s">
        <v>301</v>
      </c>
      <c r="B14" s="73" t="s">
        <v>1594</v>
      </c>
      <c r="C14" s="4">
        <v>14356</v>
      </c>
      <c r="D14" s="4">
        <v>14356.25</v>
      </c>
      <c r="E14" s="80"/>
    </row>
    <row r="15" spans="1:5" s="10" customFormat="1">
      <c r="A15" s="208" t="s">
        <v>1596</v>
      </c>
      <c r="B15" s="73" t="s">
        <v>1595</v>
      </c>
      <c r="C15" s="4">
        <v>1196.53</v>
      </c>
      <c r="D15" s="4">
        <v>1196.53</v>
      </c>
      <c r="E15" s="80"/>
    </row>
    <row r="16" spans="1:5" s="10" customFormat="1">
      <c r="A16" s="208" t="s">
        <v>1597</v>
      </c>
      <c r="B16" s="73" t="s">
        <v>212</v>
      </c>
      <c r="C16" s="4">
        <v>2017.4</v>
      </c>
      <c r="D16" s="4">
        <v>2017.4</v>
      </c>
      <c r="E16" s="80"/>
    </row>
    <row r="17" spans="1:7" s="10" customFormat="1">
      <c r="A17" s="209" t="s">
        <v>258</v>
      </c>
      <c r="B17" s="73"/>
      <c r="C17" s="4"/>
      <c r="D17" s="4"/>
      <c r="E17" s="80"/>
    </row>
    <row r="18" spans="1:7">
      <c r="A18" s="85"/>
      <c r="B18" s="85" t="s">
        <v>305</v>
      </c>
      <c r="C18" s="72">
        <f>SUM(C10:C17)</f>
        <v>154288.22999999998</v>
      </c>
      <c r="D18" s="72">
        <f>SUM(D10:D17)</f>
        <v>167715.07999999999</v>
      </c>
      <c r="E18" s="82"/>
    </row>
    <row r="19" spans="1:7">
      <c r="A19" s="475"/>
      <c r="B19" s="475"/>
      <c r="C19" s="475"/>
      <c r="D19" s="475"/>
      <c r="E19" s="82"/>
    </row>
    <row r="20" spans="1:7" ht="51" customHeight="1">
      <c r="A20" s="476" t="s">
        <v>454</v>
      </c>
      <c r="B20" s="476"/>
      <c r="C20" s="476"/>
      <c r="D20" s="476"/>
      <c r="E20" s="82"/>
    </row>
    <row r="21" spans="1:7" ht="14.25" customHeight="1">
      <c r="A21" s="210"/>
      <c r="B21" s="210"/>
      <c r="C21" s="210"/>
      <c r="D21" s="210"/>
      <c r="E21" s="82"/>
    </row>
    <row r="22" spans="1:7">
      <c r="A22" s="477" t="s">
        <v>453</v>
      </c>
      <c r="B22" s="477"/>
      <c r="C22" s="477"/>
      <c r="D22" s="477"/>
      <c r="E22" s="82"/>
    </row>
    <row r="23" spans="1:7">
      <c r="A23" s="59"/>
      <c r="B23" s="59"/>
      <c r="C23" s="207"/>
      <c r="D23" s="207"/>
      <c r="E23" s="82"/>
    </row>
    <row r="24" spans="1:7">
      <c r="A24" s="59"/>
      <c r="B24" s="59"/>
      <c r="C24" s="207"/>
      <c r="D24" s="207"/>
      <c r="E24" s="82"/>
    </row>
    <row r="25" spans="1:7" s="21" customFormat="1" ht="12.75"/>
    <row r="26" spans="1:7">
      <c r="A26" s="59" t="s">
        <v>93</v>
      </c>
      <c r="E26" s="5"/>
    </row>
    <row r="27" spans="1:7">
      <c r="E27"/>
      <c r="F27"/>
      <c r="G27"/>
    </row>
    <row r="28" spans="1:7">
      <c r="E28"/>
      <c r="F28"/>
      <c r="G28"/>
    </row>
    <row r="29" spans="1:7">
      <c r="A29" s="59"/>
      <c r="B29" s="59" t="s">
        <v>251</v>
      </c>
      <c r="E29"/>
      <c r="F29"/>
      <c r="G29"/>
    </row>
    <row r="30" spans="1:7">
      <c r="B30" s="2" t="s">
        <v>250</v>
      </c>
      <c r="E30"/>
      <c r="F30"/>
      <c r="G30"/>
    </row>
    <row r="31" spans="1:7" customFormat="1" ht="12.75">
      <c r="A31" s="56"/>
      <c r="B31" s="56" t="s">
        <v>123</v>
      </c>
    </row>
    <row r="32" spans="1:7" s="21" customFormat="1" ht="12.75"/>
  </sheetData>
  <mergeCells count="5">
    <mergeCell ref="C1:D1"/>
    <mergeCell ref="C2:D2"/>
    <mergeCell ref="A19:D19"/>
    <mergeCell ref="A20:D20"/>
    <mergeCell ref="A22:D22"/>
  </mergeCells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zoomScale="80" zoomScaleNormal="100" zoomScaleSheetLayoutView="80" workbookViewId="0">
      <selection activeCell="P12" sqref="P12"/>
    </sheetView>
  </sheetViews>
  <sheetFormatPr defaultColWidth="9.140625" defaultRowHeight="12.75"/>
  <cols>
    <col min="1" max="1" width="5.42578125" style="147" customWidth="1"/>
    <col min="2" max="2" width="20.85546875" style="147" customWidth="1"/>
    <col min="3" max="3" width="26" style="147" customWidth="1"/>
    <col min="4" max="4" width="17" style="147" customWidth="1"/>
    <col min="5" max="5" width="18.140625" style="147" customWidth="1"/>
    <col min="6" max="6" width="14.7109375" style="147" customWidth="1"/>
    <col min="7" max="7" width="15.5703125" style="147" customWidth="1"/>
    <col min="8" max="8" width="14.7109375" style="147" customWidth="1"/>
    <col min="9" max="9" width="29.7109375" style="147" customWidth="1"/>
    <col min="10" max="10" width="0" style="147" hidden="1" customWidth="1"/>
    <col min="11" max="16384" width="9.140625" style="147"/>
  </cols>
  <sheetData>
    <row r="1" spans="1:10" ht="37.15" customHeight="1">
      <c r="A1" s="479" t="s">
        <v>511</v>
      </c>
      <c r="B1" s="479"/>
      <c r="C1" s="479"/>
      <c r="D1" s="479"/>
      <c r="E1" s="479"/>
      <c r="F1" s="479"/>
      <c r="G1" s="479"/>
      <c r="H1" s="479"/>
      <c r="I1" s="471" t="s">
        <v>94</v>
      </c>
      <c r="J1" s="471"/>
    </row>
    <row r="2" spans="1:10" ht="15">
      <c r="A2" s="64" t="s">
        <v>124</v>
      </c>
      <c r="B2" s="63"/>
      <c r="C2" s="64"/>
      <c r="D2" s="64"/>
      <c r="E2" s="64"/>
      <c r="F2" s="64"/>
      <c r="G2" s="86"/>
      <c r="H2" s="86"/>
      <c r="I2" s="469" t="str">
        <f>'ფორმა N1'!M2</f>
        <v>01.01-31.12.2023</v>
      </c>
      <c r="J2" s="469"/>
    </row>
    <row r="3" spans="1:10" ht="15">
      <c r="A3" s="64"/>
      <c r="B3" s="64"/>
      <c r="C3" s="63"/>
      <c r="D3" s="63"/>
      <c r="E3" s="63"/>
      <c r="F3" s="63"/>
      <c r="G3" s="86"/>
      <c r="H3" s="86"/>
      <c r="I3" s="86"/>
    </row>
    <row r="4" spans="1:10" ht="15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64"/>
      <c r="I4" s="64"/>
    </row>
    <row r="5" spans="1:10" ht="15">
      <c r="A5" s="67" t="str">
        <f>'ფორმა N1'!D4</f>
        <v>მპგ ქართული ოცნება დემოკრატიული საქართველო</v>
      </c>
      <c r="B5" s="67"/>
      <c r="C5" s="67"/>
      <c r="D5" s="67"/>
      <c r="E5" s="67"/>
      <c r="F5" s="67"/>
      <c r="G5" s="67"/>
      <c r="H5" s="67"/>
      <c r="I5" s="67"/>
    </row>
    <row r="6" spans="1:10" ht="15">
      <c r="A6" s="64"/>
      <c r="B6" s="64"/>
      <c r="C6" s="64"/>
      <c r="D6" s="64"/>
      <c r="E6" s="64"/>
      <c r="F6" s="64"/>
      <c r="G6" s="64"/>
      <c r="H6" s="64"/>
      <c r="I6" s="64"/>
    </row>
    <row r="7" spans="1:10" ht="15">
      <c r="A7" s="86"/>
      <c r="B7" s="86"/>
      <c r="C7" s="86"/>
      <c r="D7" s="86"/>
      <c r="E7" s="86"/>
      <c r="F7" s="86"/>
      <c r="G7" s="65"/>
      <c r="H7" s="65"/>
      <c r="I7" s="65"/>
    </row>
    <row r="8" spans="1:10" ht="45">
      <c r="A8" s="76" t="s">
        <v>64</v>
      </c>
      <c r="B8" s="76" t="s">
        <v>309</v>
      </c>
      <c r="C8" s="76" t="s">
        <v>310</v>
      </c>
      <c r="D8" s="76" t="s">
        <v>209</v>
      </c>
      <c r="E8" s="76" t="s">
        <v>312</v>
      </c>
      <c r="F8" s="76" t="s">
        <v>315</v>
      </c>
      <c r="G8" s="66" t="s">
        <v>10</v>
      </c>
      <c r="H8" s="66" t="s">
        <v>9</v>
      </c>
      <c r="I8" s="66" t="s">
        <v>350</v>
      </c>
      <c r="J8" s="147" t="s">
        <v>314</v>
      </c>
    </row>
    <row r="9" spans="1:10" ht="15">
      <c r="A9" s="84">
        <v>1</v>
      </c>
      <c r="B9" s="84" t="s">
        <v>1598</v>
      </c>
      <c r="C9" s="84" t="s">
        <v>1599</v>
      </c>
      <c r="D9" s="84" t="s">
        <v>1600</v>
      </c>
      <c r="E9" s="84" t="s">
        <v>1601</v>
      </c>
      <c r="F9" s="84" t="s">
        <v>314</v>
      </c>
      <c r="G9" s="398">
        <v>20000</v>
      </c>
      <c r="H9" s="398">
        <v>20000</v>
      </c>
      <c r="I9" s="398">
        <v>3920</v>
      </c>
      <c r="J9" s="147" t="s">
        <v>0</v>
      </c>
    </row>
    <row r="10" spans="1:10" ht="15">
      <c r="A10" s="84">
        <v>2</v>
      </c>
      <c r="B10" s="84" t="s">
        <v>1602</v>
      </c>
      <c r="C10" s="84" t="s">
        <v>1603</v>
      </c>
      <c r="D10" s="84" t="s">
        <v>1604</v>
      </c>
      <c r="E10" s="84" t="s">
        <v>1605</v>
      </c>
      <c r="F10" s="84" t="s">
        <v>314</v>
      </c>
      <c r="G10" s="398">
        <v>10000</v>
      </c>
      <c r="H10" s="398">
        <v>10000</v>
      </c>
      <c r="I10" s="398">
        <v>1960</v>
      </c>
    </row>
    <row r="11" spans="1:10" ht="45">
      <c r="A11" s="84">
        <v>3</v>
      </c>
      <c r="B11" s="84" t="s">
        <v>1606</v>
      </c>
      <c r="C11" s="84" t="s">
        <v>1607</v>
      </c>
      <c r="D11" s="84" t="s">
        <v>1608</v>
      </c>
      <c r="E11" s="84" t="s">
        <v>1609</v>
      </c>
      <c r="F11" s="84" t="s">
        <v>314</v>
      </c>
      <c r="G11" s="398">
        <v>26000</v>
      </c>
      <c r="H11" s="398">
        <v>26000</v>
      </c>
      <c r="I11" s="398">
        <v>5096</v>
      </c>
    </row>
    <row r="12" spans="1:10" ht="45">
      <c r="A12" s="84">
        <v>4</v>
      </c>
      <c r="B12" s="84" t="s">
        <v>1610</v>
      </c>
      <c r="C12" s="84" t="s">
        <v>1611</v>
      </c>
      <c r="D12" s="84" t="s">
        <v>1612</v>
      </c>
      <c r="E12" s="84" t="s">
        <v>1613</v>
      </c>
      <c r="F12" s="84" t="s">
        <v>314</v>
      </c>
      <c r="G12" s="398">
        <v>20000</v>
      </c>
      <c r="H12" s="398">
        <v>20000</v>
      </c>
      <c r="I12" s="398">
        <v>4000</v>
      </c>
    </row>
    <row r="13" spans="1:10" ht="15">
      <c r="A13" s="84">
        <v>5</v>
      </c>
      <c r="B13" s="73"/>
      <c r="C13" s="73"/>
      <c r="D13" s="73"/>
      <c r="E13" s="73"/>
      <c r="F13" s="84"/>
      <c r="G13" s="4"/>
      <c r="H13" s="4"/>
      <c r="I13" s="4"/>
    </row>
    <row r="14" spans="1:10" ht="15">
      <c r="A14" s="73" t="s">
        <v>256</v>
      </c>
      <c r="B14" s="73"/>
      <c r="C14" s="73"/>
      <c r="D14" s="73"/>
      <c r="E14" s="73"/>
      <c r="F14" s="84"/>
      <c r="G14" s="4"/>
      <c r="H14" s="4"/>
      <c r="I14" s="4"/>
    </row>
    <row r="15" spans="1:10" ht="15">
      <c r="A15" s="73"/>
      <c r="B15" s="85"/>
      <c r="C15" s="85"/>
      <c r="D15" s="85"/>
      <c r="E15" s="85"/>
      <c r="F15" s="73" t="s">
        <v>456</v>
      </c>
      <c r="G15" s="72">
        <f>SUM(G9:G14)</f>
        <v>76000</v>
      </c>
      <c r="H15" s="72">
        <f>SUM(H9:H14)</f>
        <v>76000</v>
      </c>
      <c r="I15" s="72">
        <f>SUM(I9:I14)</f>
        <v>14976</v>
      </c>
    </row>
    <row r="16" spans="1:10" ht="15">
      <c r="A16" s="145"/>
      <c r="B16" s="145"/>
      <c r="C16" s="145"/>
      <c r="D16" s="145"/>
      <c r="E16" s="145"/>
      <c r="F16" s="145"/>
      <c r="G16" s="145"/>
      <c r="H16" s="125"/>
      <c r="I16" s="125"/>
    </row>
    <row r="17" spans="1:9" ht="15">
      <c r="A17" s="478" t="s">
        <v>455</v>
      </c>
      <c r="B17" s="478"/>
      <c r="C17" s="478"/>
      <c r="D17" s="478"/>
      <c r="E17" s="478"/>
      <c r="F17" s="478"/>
      <c r="G17" s="478"/>
      <c r="H17" s="478"/>
      <c r="I17" s="478"/>
    </row>
    <row r="18" spans="1:9">
      <c r="A18" s="249"/>
      <c r="B18" s="249"/>
      <c r="C18" s="249"/>
      <c r="D18" s="249"/>
      <c r="E18" s="249"/>
      <c r="F18" s="249"/>
      <c r="G18" s="249"/>
      <c r="H18" s="249"/>
      <c r="I18" s="249"/>
    </row>
    <row r="19" spans="1:9" ht="15">
      <c r="A19" s="130" t="s">
        <v>93</v>
      </c>
      <c r="B19" s="130"/>
      <c r="C19" s="125"/>
      <c r="D19" s="125"/>
      <c r="E19" s="125"/>
      <c r="F19" s="125"/>
      <c r="G19" s="125"/>
      <c r="H19" s="125"/>
      <c r="I19" s="125"/>
    </row>
    <row r="20" spans="1:9" ht="15">
      <c r="A20" s="125"/>
      <c r="B20" s="125"/>
      <c r="C20" s="125"/>
      <c r="D20" s="125"/>
      <c r="E20" s="125"/>
      <c r="F20" s="125"/>
      <c r="G20" s="125"/>
      <c r="H20" s="125"/>
      <c r="I20" s="125"/>
    </row>
    <row r="21" spans="1:9" ht="15">
      <c r="A21" s="125"/>
      <c r="B21" s="125"/>
      <c r="C21" s="125"/>
      <c r="D21" s="125"/>
      <c r="E21" s="129"/>
      <c r="F21" s="129"/>
      <c r="G21" s="129"/>
      <c r="H21" s="125"/>
      <c r="I21" s="125"/>
    </row>
    <row r="22" spans="1:9" ht="15">
      <c r="A22" s="130"/>
      <c r="B22" s="130"/>
      <c r="C22" s="130" t="s">
        <v>349</v>
      </c>
      <c r="D22" s="130"/>
      <c r="E22" s="130"/>
      <c r="F22" s="130"/>
      <c r="G22" s="130"/>
      <c r="H22" s="125"/>
      <c r="I22" s="125"/>
    </row>
    <row r="23" spans="1:9" ht="15">
      <c r="A23" s="125"/>
      <c r="B23" s="125"/>
      <c r="C23" s="125" t="s">
        <v>348</v>
      </c>
      <c r="D23" s="125"/>
      <c r="E23" s="125"/>
      <c r="F23" s="125"/>
      <c r="G23" s="125"/>
      <c r="H23" s="125"/>
      <c r="I23" s="125"/>
    </row>
    <row r="24" spans="1:9">
      <c r="A24" s="131"/>
      <c r="B24" s="131"/>
      <c r="C24" s="131" t="s">
        <v>123</v>
      </c>
      <c r="D24" s="131"/>
      <c r="E24" s="131"/>
      <c r="F24" s="131"/>
      <c r="G24" s="131"/>
    </row>
  </sheetData>
  <mergeCells count="4">
    <mergeCell ref="I1:J1"/>
    <mergeCell ref="I2:J2"/>
    <mergeCell ref="A17:I17"/>
    <mergeCell ref="A1:H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80" zoomScaleNormal="100" zoomScaleSheetLayoutView="80" workbookViewId="0">
      <selection activeCell="F11" sqref="F11"/>
    </sheetView>
  </sheetViews>
  <sheetFormatPr defaultColWidth="8.85546875" defaultRowHeight="12.75"/>
  <cols>
    <col min="1" max="1" width="5" style="220" customWidth="1"/>
    <col min="2" max="2" width="17.7109375" style="220" customWidth="1"/>
    <col min="3" max="3" width="18.42578125" style="220" customWidth="1"/>
    <col min="4" max="4" width="18.5703125" style="220" customWidth="1"/>
    <col min="5" max="5" width="16.140625" style="220" customWidth="1"/>
    <col min="6" max="6" width="15.140625" style="220" customWidth="1"/>
    <col min="7" max="7" width="15" style="220" customWidth="1"/>
    <col min="8" max="8" width="14.28515625" style="220" customWidth="1"/>
    <col min="9" max="16384" width="8.85546875" style="220"/>
  </cols>
  <sheetData>
    <row r="1" spans="1:9" ht="15">
      <c r="A1" s="63" t="s">
        <v>327</v>
      </c>
      <c r="B1" s="64"/>
      <c r="C1" s="64"/>
      <c r="D1" s="64"/>
      <c r="E1" s="64"/>
      <c r="F1" s="64"/>
      <c r="G1" s="471" t="s">
        <v>94</v>
      </c>
      <c r="H1" s="471"/>
      <c r="I1" s="86"/>
    </row>
    <row r="2" spans="1:9" ht="15">
      <c r="A2" s="64" t="s">
        <v>124</v>
      </c>
      <c r="B2" s="64"/>
      <c r="C2" s="64"/>
      <c r="D2" s="64"/>
      <c r="E2" s="64"/>
      <c r="F2" s="64"/>
      <c r="G2" s="469" t="str">
        <f>'ფორმა N1'!M2</f>
        <v>01.01-31.12.2023</v>
      </c>
      <c r="H2" s="469"/>
      <c r="I2" s="64"/>
    </row>
    <row r="3" spans="1:9" ht="15">
      <c r="A3" s="64"/>
      <c r="B3" s="64"/>
      <c r="C3" s="64"/>
      <c r="D3" s="64"/>
      <c r="E3" s="64"/>
      <c r="F3" s="64"/>
      <c r="G3" s="86"/>
      <c r="H3" s="86"/>
      <c r="I3" s="86"/>
    </row>
    <row r="4" spans="1:9" ht="15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64"/>
      <c r="I4" s="64"/>
    </row>
    <row r="5" spans="1:9" ht="15">
      <c r="A5" s="67" t="str">
        <f>'ფორმა N1'!D4</f>
        <v>მპგ ქართული ოცნება დემოკრატიული საქართველო</v>
      </c>
      <c r="B5" s="67"/>
      <c r="C5" s="67"/>
      <c r="D5" s="67"/>
      <c r="E5" s="67"/>
      <c r="F5" s="67"/>
      <c r="G5" s="67"/>
      <c r="H5" s="67"/>
      <c r="I5" s="86"/>
    </row>
    <row r="6" spans="1:9" ht="15">
      <c r="A6" s="64"/>
      <c r="B6" s="64"/>
      <c r="C6" s="64"/>
      <c r="D6" s="64"/>
      <c r="E6" s="64"/>
      <c r="F6" s="64"/>
      <c r="G6" s="64"/>
      <c r="H6" s="64"/>
      <c r="I6" s="64"/>
    </row>
    <row r="7" spans="1:9" ht="15">
      <c r="A7" s="86"/>
      <c r="B7" s="86"/>
      <c r="C7" s="86"/>
      <c r="D7" s="86"/>
      <c r="E7" s="86"/>
      <c r="F7" s="86"/>
      <c r="G7" s="65"/>
      <c r="H7" s="65"/>
      <c r="I7" s="64"/>
    </row>
    <row r="8" spans="1:9" ht="15">
      <c r="A8" s="483" t="s">
        <v>64</v>
      </c>
      <c r="B8" s="485" t="s">
        <v>309</v>
      </c>
      <c r="C8" s="487" t="s">
        <v>310</v>
      </c>
      <c r="D8" s="487" t="s">
        <v>209</v>
      </c>
      <c r="E8" s="480" t="s">
        <v>413</v>
      </c>
      <c r="F8" s="481"/>
      <c r="G8" s="482"/>
      <c r="H8" s="480" t="s">
        <v>445</v>
      </c>
      <c r="I8" s="482"/>
    </row>
    <row r="9" spans="1:9" ht="25.5">
      <c r="A9" s="484"/>
      <c r="B9" s="486"/>
      <c r="C9" s="488"/>
      <c r="D9" s="488"/>
      <c r="E9" s="291" t="s">
        <v>442</v>
      </c>
      <c r="F9" s="291" t="s">
        <v>443</v>
      </c>
      <c r="G9" s="291" t="s">
        <v>444</v>
      </c>
      <c r="H9" s="292" t="s">
        <v>446</v>
      </c>
      <c r="I9" s="292" t="s">
        <v>447</v>
      </c>
    </row>
    <row r="10" spans="1:9" ht="96.75" customHeight="1">
      <c r="A10" s="453">
        <v>1</v>
      </c>
      <c r="B10" s="186" t="s">
        <v>1598</v>
      </c>
      <c r="C10" s="84" t="s">
        <v>2508</v>
      </c>
      <c r="D10" s="84">
        <v>38001037166</v>
      </c>
      <c r="E10" s="84" t="s">
        <v>2509</v>
      </c>
      <c r="F10" s="84" t="s">
        <v>2511</v>
      </c>
      <c r="G10" s="84" t="s">
        <v>2510</v>
      </c>
      <c r="H10" s="452">
        <v>2130</v>
      </c>
      <c r="I10" s="452">
        <v>2130</v>
      </c>
    </row>
    <row r="11" spans="1:9" ht="15">
      <c r="A11" s="185"/>
      <c r="B11" s="186"/>
      <c r="C11" s="84"/>
      <c r="D11" s="84"/>
      <c r="E11" s="84"/>
      <c r="F11" s="84"/>
      <c r="G11" s="84"/>
      <c r="H11" s="4"/>
      <c r="I11" s="4"/>
    </row>
    <row r="12" spans="1:9" ht="15">
      <c r="A12" s="185"/>
      <c r="B12" s="186"/>
      <c r="C12" s="73"/>
      <c r="D12" s="73"/>
      <c r="E12" s="73"/>
      <c r="F12" s="73"/>
      <c r="G12" s="73"/>
      <c r="H12" s="4"/>
      <c r="I12" s="4"/>
    </row>
    <row r="13" spans="1:9" ht="15">
      <c r="A13" s="185"/>
      <c r="B13" s="186"/>
      <c r="C13" s="73"/>
      <c r="D13" s="73"/>
      <c r="E13" s="73"/>
      <c r="F13" s="73"/>
      <c r="G13" s="73"/>
      <c r="H13" s="4"/>
      <c r="I13" s="4"/>
    </row>
    <row r="14" spans="1:9" ht="15">
      <c r="A14" s="185"/>
      <c r="B14" s="186"/>
      <c r="C14" s="73"/>
      <c r="D14" s="73"/>
      <c r="E14" s="73"/>
      <c r="F14" s="73"/>
      <c r="G14" s="73"/>
      <c r="H14" s="4"/>
      <c r="I14" s="4"/>
    </row>
    <row r="15" spans="1:9" ht="15">
      <c r="A15" s="185"/>
      <c r="B15" s="186"/>
      <c r="C15" s="73"/>
      <c r="D15" s="73"/>
      <c r="E15" s="73"/>
      <c r="F15" s="73"/>
      <c r="G15" s="73"/>
      <c r="H15" s="4"/>
      <c r="I15" s="4"/>
    </row>
    <row r="16" spans="1:9" ht="15">
      <c r="A16" s="185"/>
      <c r="B16" s="187"/>
      <c r="C16" s="85"/>
      <c r="D16" s="85"/>
      <c r="E16" s="85"/>
      <c r="F16" s="85"/>
      <c r="G16" s="85" t="s">
        <v>313</v>
      </c>
      <c r="H16" s="72">
        <f>SUM(H10:H15)</f>
        <v>2130</v>
      </c>
      <c r="I16" s="72">
        <f>SUM(I10:I15)</f>
        <v>2130</v>
      </c>
    </row>
    <row r="17" spans="1:9" ht="15">
      <c r="A17" s="145"/>
      <c r="B17" s="145"/>
      <c r="C17" s="145"/>
      <c r="D17" s="145"/>
      <c r="E17" s="145"/>
      <c r="F17" s="145"/>
      <c r="G17" s="125"/>
      <c r="H17" s="125"/>
      <c r="I17" s="147"/>
    </row>
    <row r="18" spans="1:9" ht="15">
      <c r="A18" s="478" t="s">
        <v>504</v>
      </c>
      <c r="B18" s="478"/>
      <c r="C18" s="478"/>
      <c r="D18" s="478"/>
      <c r="E18" s="478"/>
      <c r="F18" s="478"/>
      <c r="G18" s="478"/>
      <c r="H18" s="478"/>
      <c r="I18" s="478"/>
    </row>
    <row r="19" spans="1:9" ht="15">
      <c r="A19" s="146"/>
      <c r="B19" s="125"/>
      <c r="C19" s="125"/>
      <c r="D19" s="125"/>
      <c r="E19" s="125"/>
      <c r="G19" s="125"/>
      <c r="H19" s="125"/>
      <c r="I19" s="147"/>
    </row>
    <row r="20" spans="1:9" ht="15">
      <c r="A20" s="130" t="s">
        <v>93</v>
      </c>
      <c r="B20" s="125"/>
      <c r="C20" s="125"/>
      <c r="D20" s="125"/>
      <c r="E20" s="125"/>
      <c r="F20" s="125"/>
      <c r="G20" s="125"/>
      <c r="H20" s="125"/>
      <c r="I20" s="147"/>
    </row>
    <row r="21" spans="1:9" ht="15">
      <c r="A21" s="125"/>
      <c r="B21" s="125"/>
      <c r="C21" s="125"/>
      <c r="D21" s="125"/>
      <c r="E21" s="125"/>
      <c r="F21" s="125"/>
      <c r="G21" s="125"/>
      <c r="H21" s="125"/>
      <c r="I21" s="147"/>
    </row>
    <row r="22" spans="1:9" ht="15">
      <c r="A22" s="125"/>
      <c r="B22" s="125"/>
      <c r="C22" s="125"/>
      <c r="D22" s="125"/>
      <c r="E22" s="125"/>
      <c r="F22" s="125"/>
      <c r="G22" s="125"/>
      <c r="H22" s="125"/>
      <c r="I22" s="147"/>
    </row>
    <row r="23" spans="1:9" ht="15">
      <c r="A23" s="130"/>
      <c r="B23" s="130" t="s">
        <v>251</v>
      </c>
      <c r="C23" s="130"/>
      <c r="D23" s="130"/>
      <c r="E23" s="130"/>
      <c r="F23" s="130"/>
      <c r="G23" s="125"/>
      <c r="H23" s="125"/>
      <c r="I23" s="147"/>
    </row>
    <row r="24" spans="1:9" ht="15">
      <c r="A24" s="125"/>
      <c r="B24" s="125" t="s">
        <v>250</v>
      </c>
      <c r="C24" s="125"/>
      <c r="D24" s="125"/>
      <c r="E24" s="125"/>
      <c r="F24" s="125"/>
      <c r="G24" s="125"/>
      <c r="H24" s="125"/>
      <c r="I24" s="147"/>
    </row>
    <row r="25" spans="1:9">
      <c r="A25" s="131"/>
      <c r="B25" s="131" t="s">
        <v>123</v>
      </c>
      <c r="C25" s="131"/>
      <c r="D25" s="131"/>
      <c r="E25" s="131"/>
      <c r="F25" s="131"/>
      <c r="G25" s="147"/>
      <c r="H25" s="147"/>
      <c r="I25" s="147"/>
    </row>
  </sheetData>
  <mergeCells count="9">
    <mergeCell ref="A18:I18"/>
    <mergeCell ref="G1:H1"/>
    <mergeCell ref="G2:H2"/>
    <mergeCell ref="E8:G8"/>
    <mergeCell ref="H8:I8"/>
    <mergeCell ref="A8:A9"/>
    <mergeCell ref="B8:B9"/>
    <mergeCell ref="C8:C9"/>
    <mergeCell ref="D8:D9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BreakPreview" zoomScale="80" zoomScaleNormal="100" zoomScaleSheetLayoutView="80" workbookViewId="0">
      <selection activeCell="L11" sqref="L11"/>
    </sheetView>
  </sheetViews>
  <sheetFormatPr defaultColWidth="9.140625" defaultRowHeight="12.75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>
      <c r="A1" s="489" t="s">
        <v>503</v>
      </c>
      <c r="B1" s="489"/>
      <c r="C1" s="489"/>
      <c r="D1" s="489"/>
      <c r="E1" s="489"/>
      <c r="F1" s="489"/>
      <c r="G1" s="471" t="s">
        <v>94</v>
      </c>
      <c r="H1" s="471"/>
    </row>
    <row r="2" spans="1:10" ht="15">
      <c r="A2" s="64" t="s">
        <v>124</v>
      </c>
      <c r="B2" s="63"/>
      <c r="C2" s="64"/>
      <c r="D2" s="64"/>
      <c r="E2" s="64"/>
      <c r="F2" s="64"/>
      <c r="G2" s="469" t="str">
        <f>'ფორმა N1'!M2</f>
        <v>01.01-31.12.2023</v>
      </c>
      <c r="H2" s="469"/>
    </row>
    <row r="3" spans="1:10" ht="15">
      <c r="A3" s="64"/>
      <c r="B3" s="64"/>
      <c r="C3" s="64"/>
      <c r="D3" s="64"/>
      <c r="E3" s="64"/>
      <c r="F3" s="64"/>
      <c r="G3" s="86"/>
      <c r="H3" s="86"/>
    </row>
    <row r="4" spans="1:10" ht="15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64"/>
    </row>
    <row r="5" spans="1:10" ht="15">
      <c r="A5" s="67" t="str">
        <f>'ფორმა N1'!D4</f>
        <v>მპგ ქართული ოცნება დემოკრატიული საქართველო</v>
      </c>
      <c r="B5" s="67"/>
      <c r="C5" s="67"/>
      <c r="D5" s="67"/>
      <c r="E5" s="67"/>
      <c r="F5" s="67"/>
      <c r="G5" s="67"/>
      <c r="H5" s="67"/>
    </row>
    <row r="6" spans="1:10" ht="15">
      <c r="A6" s="64"/>
      <c r="B6" s="64"/>
      <c r="C6" s="64"/>
      <c r="D6" s="64"/>
      <c r="E6" s="64"/>
      <c r="F6" s="64"/>
      <c r="G6" s="64"/>
      <c r="H6" s="64"/>
    </row>
    <row r="7" spans="1:10" ht="15">
      <c r="A7" s="86"/>
      <c r="B7" s="86"/>
      <c r="C7" s="86"/>
      <c r="D7" s="86"/>
      <c r="E7" s="86"/>
      <c r="F7" s="86"/>
      <c r="G7" s="65"/>
      <c r="H7" s="65"/>
    </row>
    <row r="8" spans="1:10" ht="30">
      <c r="A8" s="76" t="s">
        <v>64</v>
      </c>
      <c r="B8" s="76" t="s">
        <v>309</v>
      </c>
      <c r="C8" s="76" t="s">
        <v>310</v>
      </c>
      <c r="D8" s="76" t="s">
        <v>209</v>
      </c>
      <c r="E8" s="76" t="s">
        <v>315</v>
      </c>
      <c r="F8" s="76" t="s">
        <v>311</v>
      </c>
      <c r="G8" s="66" t="s">
        <v>10</v>
      </c>
      <c r="H8" s="66" t="s">
        <v>9</v>
      </c>
      <c r="J8" s="147" t="s">
        <v>314</v>
      </c>
    </row>
    <row r="9" spans="1:10" ht="15">
      <c r="A9" s="84"/>
      <c r="B9" s="84"/>
      <c r="C9" s="84"/>
      <c r="D9" s="84"/>
      <c r="E9" s="84"/>
      <c r="F9" s="84"/>
      <c r="G9" s="4"/>
      <c r="H9" s="4"/>
      <c r="J9" s="147" t="s">
        <v>0</v>
      </c>
    </row>
    <row r="10" spans="1:10" ht="15">
      <c r="A10" s="84"/>
      <c r="B10" s="84"/>
      <c r="C10" s="84"/>
      <c r="D10" s="84"/>
      <c r="E10" s="84"/>
      <c r="F10" s="84"/>
      <c r="G10" s="4"/>
      <c r="H10" s="4"/>
    </row>
    <row r="11" spans="1:10" ht="15">
      <c r="A11" s="73"/>
      <c r="B11" s="73"/>
      <c r="C11" s="73"/>
      <c r="D11" s="73"/>
      <c r="E11" s="73"/>
      <c r="F11" s="73"/>
      <c r="G11" s="4"/>
      <c r="H11" s="4"/>
    </row>
    <row r="12" spans="1:10" ht="15">
      <c r="A12" s="73"/>
      <c r="B12" s="73"/>
      <c r="C12" s="73"/>
      <c r="D12" s="73"/>
      <c r="E12" s="73"/>
      <c r="F12" s="73"/>
      <c r="G12" s="4"/>
      <c r="H12" s="4"/>
    </row>
    <row r="13" spans="1:10" ht="15">
      <c r="A13" s="73"/>
      <c r="B13" s="73"/>
      <c r="C13" s="73"/>
      <c r="D13" s="73"/>
      <c r="E13" s="73"/>
      <c r="F13" s="73"/>
      <c r="G13" s="4"/>
      <c r="H13" s="4"/>
    </row>
    <row r="14" spans="1:10" ht="15">
      <c r="A14" s="73"/>
      <c r="B14" s="73"/>
      <c r="C14" s="73"/>
      <c r="D14" s="73"/>
      <c r="E14" s="73"/>
      <c r="F14" s="73"/>
      <c r="G14" s="4"/>
      <c r="H14" s="4"/>
    </row>
    <row r="15" spans="1:10" ht="15">
      <c r="A15" s="73"/>
      <c r="B15" s="73"/>
      <c r="C15" s="73"/>
      <c r="D15" s="73"/>
      <c r="E15" s="73"/>
      <c r="F15" s="73"/>
      <c r="G15" s="4"/>
      <c r="H15" s="4"/>
    </row>
    <row r="16" spans="1:10" ht="15">
      <c r="A16" s="73"/>
      <c r="B16" s="85"/>
      <c r="C16" s="85"/>
      <c r="D16" s="85"/>
      <c r="E16" s="85"/>
      <c r="F16" s="85" t="s">
        <v>313</v>
      </c>
      <c r="G16" s="72">
        <f>SUM(G9:G15)</f>
        <v>0</v>
      </c>
      <c r="H16" s="72">
        <f>SUM(H9:H15)</f>
        <v>0</v>
      </c>
    </row>
    <row r="17" spans="1:9" ht="15">
      <c r="A17" s="145"/>
      <c r="B17" s="145"/>
      <c r="C17" s="145"/>
      <c r="D17" s="145"/>
      <c r="E17" s="145"/>
      <c r="F17" s="145"/>
      <c r="G17" s="145"/>
      <c r="H17" s="125"/>
      <c r="I17" s="125"/>
    </row>
    <row r="18" spans="1:9" ht="15">
      <c r="A18" s="490" t="s">
        <v>461</v>
      </c>
      <c r="B18" s="490"/>
      <c r="C18" s="490"/>
      <c r="D18" s="490"/>
      <c r="E18" s="490"/>
      <c r="F18" s="490"/>
      <c r="G18" s="490"/>
      <c r="H18" s="490"/>
      <c r="I18" s="125"/>
    </row>
    <row r="19" spans="1:9" ht="15">
      <c r="A19" s="146"/>
      <c r="B19" s="146"/>
      <c r="C19" s="145"/>
      <c r="D19" s="145"/>
      <c r="E19" s="145"/>
      <c r="F19" s="145"/>
      <c r="G19" s="145"/>
      <c r="H19" s="125"/>
      <c r="I19" s="125"/>
    </row>
    <row r="20" spans="1:9" ht="15">
      <c r="A20" s="146"/>
      <c r="B20" s="146"/>
      <c r="C20" s="125"/>
      <c r="D20" s="125"/>
      <c r="E20" s="125"/>
      <c r="F20" s="125"/>
      <c r="G20" s="125"/>
      <c r="H20" s="125"/>
      <c r="I20" s="125"/>
    </row>
    <row r="21" spans="1:9" ht="15">
      <c r="A21" s="146"/>
      <c r="B21" s="146"/>
      <c r="C21" s="125"/>
      <c r="D21" s="125"/>
      <c r="E21" s="125"/>
      <c r="F21" s="125"/>
      <c r="G21" s="125"/>
      <c r="H21" s="125"/>
      <c r="I21" s="125"/>
    </row>
    <row r="22" spans="1:9">
      <c r="A22" s="249"/>
      <c r="B22" s="249"/>
      <c r="C22" s="249"/>
      <c r="D22" s="249"/>
      <c r="E22" s="249"/>
      <c r="F22" s="249"/>
      <c r="G22" s="249"/>
      <c r="H22" s="249"/>
      <c r="I22" s="249"/>
    </row>
    <row r="23" spans="1:9" ht="15">
      <c r="A23" s="130" t="s">
        <v>93</v>
      </c>
      <c r="B23" s="130"/>
      <c r="C23" s="125"/>
      <c r="D23" s="125"/>
      <c r="E23" s="125"/>
      <c r="F23" s="125"/>
      <c r="G23" s="125"/>
      <c r="H23" s="125"/>
      <c r="I23" s="125"/>
    </row>
    <row r="24" spans="1:9" ht="15">
      <c r="A24" s="125"/>
      <c r="B24" s="125"/>
      <c r="C24" s="125"/>
      <c r="D24" s="125"/>
      <c r="E24" s="125"/>
      <c r="F24" s="125"/>
      <c r="G24" s="125"/>
      <c r="H24" s="125"/>
      <c r="I24" s="125"/>
    </row>
    <row r="25" spans="1:9" ht="15">
      <c r="A25" s="125"/>
      <c r="B25" s="125"/>
      <c r="C25" s="125"/>
      <c r="D25" s="125"/>
      <c r="E25" s="125"/>
      <c r="F25" s="125"/>
      <c r="G25" s="125"/>
      <c r="H25" s="125"/>
      <c r="I25" s="125"/>
    </row>
    <row r="26" spans="1:9" ht="15">
      <c r="A26" s="130"/>
      <c r="B26" s="130"/>
      <c r="C26" s="130" t="s">
        <v>370</v>
      </c>
      <c r="D26" s="130"/>
      <c r="E26" s="145"/>
      <c r="F26" s="130"/>
      <c r="G26" s="130"/>
      <c r="H26" s="125"/>
      <c r="I26" s="125"/>
    </row>
    <row r="27" spans="1:9" ht="15">
      <c r="A27" s="125"/>
      <c r="B27" s="125"/>
      <c r="C27" s="125" t="s">
        <v>250</v>
      </c>
      <c r="D27" s="125"/>
      <c r="E27" s="125"/>
      <c r="F27" s="125"/>
      <c r="G27" s="125"/>
      <c r="H27" s="125"/>
      <c r="I27" s="125"/>
    </row>
    <row r="28" spans="1:9">
      <c r="A28" s="131"/>
      <c r="B28" s="131"/>
      <c r="C28" s="131" t="s">
        <v>123</v>
      </c>
      <c r="D28" s="131"/>
      <c r="E28" s="131"/>
      <c r="F28" s="131"/>
      <c r="G28" s="131"/>
    </row>
  </sheetData>
  <mergeCells count="4">
    <mergeCell ref="G1:H1"/>
    <mergeCell ref="G2:H2"/>
    <mergeCell ref="A1:F1"/>
    <mergeCell ref="A18:H18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1"/>
  <sheetViews>
    <sheetView view="pageBreakPreview" topLeftCell="A147" zoomScaleSheetLayoutView="100" workbookViewId="0">
      <selection activeCell="K149" sqref="K149"/>
    </sheetView>
  </sheetViews>
  <sheetFormatPr defaultColWidth="9.140625" defaultRowHeight="12.75"/>
  <cols>
    <col min="1" max="1" width="5.42578125" style="147" customWidth="1"/>
    <col min="2" max="2" width="27.5703125" style="147" customWidth="1"/>
    <col min="3" max="3" width="19.28515625" style="147" customWidth="1"/>
    <col min="4" max="4" width="16.85546875" style="147" customWidth="1"/>
    <col min="5" max="5" width="13.140625" style="147" customWidth="1"/>
    <col min="6" max="6" width="17" style="147" customWidth="1"/>
    <col min="7" max="7" width="13.7109375" style="147" customWidth="1"/>
    <col min="8" max="8" width="19.42578125" style="147" bestFit="1" customWidth="1"/>
    <col min="9" max="9" width="18.5703125" style="147" bestFit="1" customWidth="1"/>
    <col min="10" max="10" width="16.7109375" style="147" customWidth="1"/>
    <col min="11" max="11" width="17.7109375" style="147" customWidth="1"/>
    <col min="12" max="12" width="12.85546875" style="147" customWidth="1"/>
    <col min="13" max="16384" width="9.140625" style="147"/>
  </cols>
  <sheetData>
    <row r="2" spans="1:12" ht="15">
      <c r="A2" s="473" t="s">
        <v>414</v>
      </c>
      <c r="B2" s="473"/>
      <c r="C2" s="473"/>
      <c r="D2" s="473"/>
      <c r="E2" s="217"/>
      <c r="F2" s="64"/>
      <c r="G2" s="64"/>
      <c r="H2" s="64"/>
      <c r="I2" s="64"/>
      <c r="J2" s="86"/>
      <c r="K2" s="87"/>
      <c r="L2" s="87" t="s">
        <v>94</v>
      </c>
    </row>
    <row r="3" spans="1:12" ht="15">
      <c r="A3" s="64" t="s">
        <v>124</v>
      </c>
      <c r="B3" s="63"/>
      <c r="C3" s="64"/>
      <c r="D3" s="64"/>
      <c r="E3" s="64"/>
      <c r="F3" s="64"/>
      <c r="G3" s="64"/>
      <c r="H3" s="64"/>
      <c r="I3" s="64"/>
      <c r="J3" s="86"/>
      <c r="K3" s="469" t="str">
        <f>'ფორმა N1'!M2</f>
        <v>01.01-31.12.2023</v>
      </c>
      <c r="L3" s="469"/>
    </row>
    <row r="4" spans="1:12" ht="15">
      <c r="A4" s="64"/>
      <c r="B4" s="64"/>
      <c r="C4" s="63"/>
      <c r="D4" s="63"/>
      <c r="E4" s="63"/>
      <c r="F4" s="63"/>
      <c r="G4" s="63"/>
      <c r="H4" s="63"/>
      <c r="I4" s="63"/>
      <c r="J4" s="86"/>
      <c r="K4" s="86"/>
      <c r="L4" s="86"/>
    </row>
    <row r="5" spans="1:12" ht="15">
      <c r="A5" s="64" t="s">
        <v>254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5">
      <c r="A6" s="67" t="str">
        <f>'ფორმა N1'!D4</f>
        <v>მპგ ქართული ოცნება დემოკრატიული საქართველო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2" ht="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">
      <c r="A8" s="86"/>
      <c r="B8" s="86"/>
      <c r="C8" s="86"/>
      <c r="D8" s="86"/>
      <c r="E8" s="86"/>
      <c r="F8" s="86"/>
      <c r="G8" s="86"/>
      <c r="H8" s="86"/>
      <c r="I8" s="86"/>
      <c r="J8" s="65"/>
      <c r="K8" s="65"/>
      <c r="L8" s="65"/>
    </row>
    <row r="9" spans="1:12" ht="45">
      <c r="A9" s="76" t="s">
        <v>64</v>
      </c>
      <c r="B9" s="76" t="s">
        <v>390</v>
      </c>
      <c r="C9" s="76" t="s">
        <v>391</v>
      </c>
      <c r="D9" s="76" t="s">
        <v>392</v>
      </c>
      <c r="E9" s="76" t="s">
        <v>393</v>
      </c>
      <c r="F9" s="76" t="s">
        <v>394</v>
      </c>
      <c r="G9" s="76" t="s">
        <v>395</v>
      </c>
      <c r="H9" s="76" t="s">
        <v>416</v>
      </c>
      <c r="I9" s="76" t="s">
        <v>396</v>
      </c>
      <c r="J9" s="76" t="s">
        <v>397</v>
      </c>
      <c r="K9" s="76" t="s">
        <v>398</v>
      </c>
      <c r="L9" s="76" t="s">
        <v>293</v>
      </c>
    </row>
    <row r="10" spans="1:12" ht="76.5">
      <c r="A10" s="408">
        <v>1</v>
      </c>
      <c r="B10" s="409" t="s">
        <v>1614</v>
      </c>
      <c r="C10" s="84" t="s">
        <v>1615</v>
      </c>
      <c r="D10" s="73"/>
      <c r="E10" s="410" t="s">
        <v>1616</v>
      </c>
      <c r="F10" s="73"/>
      <c r="G10" s="73"/>
      <c r="H10" s="410" t="s">
        <v>1616</v>
      </c>
      <c r="I10" s="73"/>
      <c r="J10" s="398"/>
      <c r="K10" s="411">
        <v>32314.94</v>
      </c>
      <c r="L10" s="73"/>
    </row>
    <row r="11" spans="1:12" ht="300">
      <c r="A11" s="14">
        <v>2</v>
      </c>
      <c r="B11" s="412" t="s">
        <v>1614</v>
      </c>
      <c r="C11" s="14" t="s">
        <v>1617</v>
      </c>
      <c r="D11" s="14">
        <v>404413773</v>
      </c>
      <c r="E11" s="14" t="s">
        <v>1618</v>
      </c>
      <c r="F11" s="14" t="s">
        <v>1619</v>
      </c>
      <c r="G11" s="14"/>
      <c r="H11" s="14" t="s">
        <v>1618</v>
      </c>
      <c r="I11" s="14"/>
      <c r="J11" s="4">
        <v>500</v>
      </c>
      <c r="K11" s="4">
        <v>500</v>
      </c>
      <c r="L11" s="14" t="s">
        <v>1620</v>
      </c>
    </row>
    <row r="12" spans="1:12" ht="285">
      <c r="A12" s="14">
        <v>3</v>
      </c>
      <c r="B12" s="412" t="s">
        <v>1614</v>
      </c>
      <c r="C12" s="14" t="s">
        <v>1621</v>
      </c>
      <c r="D12" s="14">
        <v>415593414</v>
      </c>
      <c r="E12" s="14" t="s">
        <v>1618</v>
      </c>
      <c r="F12" s="14" t="s">
        <v>1619</v>
      </c>
      <c r="G12" s="14"/>
      <c r="H12" s="14" t="s">
        <v>1618</v>
      </c>
      <c r="I12" s="14"/>
      <c r="J12" s="4">
        <v>500</v>
      </c>
      <c r="K12" s="4">
        <v>500</v>
      </c>
      <c r="L12" s="14" t="s">
        <v>1622</v>
      </c>
    </row>
    <row r="13" spans="1:12" ht="330">
      <c r="A13" s="408">
        <v>4</v>
      </c>
      <c r="B13" s="412" t="s">
        <v>1614</v>
      </c>
      <c r="C13" s="14" t="s">
        <v>1623</v>
      </c>
      <c r="D13" s="14">
        <v>402071510</v>
      </c>
      <c r="E13" s="14" t="s">
        <v>1618</v>
      </c>
      <c r="F13" s="14" t="s">
        <v>1619</v>
      </c>
      <c r="G13" s="14"/>
      <c r="H13" s="14" t="s">
        <v>1618</v>
      </c>
      <c r="I13" s="14"/>
      <c r="J13" s="4">
        <v>2000</v>
      </c>
      <c r="K13" s="4">
        <v>2000</v>
      </c>
      <c r="L13" s="14" t="s">
        <v>1624</v>
      </c>
    </row>
    <row r="14" spans="1:12" ht="285">
      <c r="A14" s="14">
        <v>5</v>
      </c>
      <c r="B14" s="412" t="s">
        <v>1614</v>
      </c>
      <c r="C14" s="14" t="s">
        <v>1625</v>
      </c>
      <c r="D14" s="14">
        <v>202353185</v>
      </c>
      <c r="E14" s="14" t="s">
        <v>1618</v>
      </c>
      <c r="F14" s="14" t="s">
        <v>1619</v>
      </c>
      <c r="G14" s="14"/>
      <c r="H14" s="14" t="s">
        <v>1618</v>
      </c>
      <c r="I14" s="14"/>
      <c r="J14" s="4">
        <v>1500</v>
      </c>
      <c r="K14" s="4">
        <v>1500</v>
      </c>
      <c r="L14" s="14" t="s">
        <v>1626</v>
      </c>
    </row>
    <row r="15" spans="1:12" ht="285">
      <c r="A15" s="14">
        <v>6</v>
      </c>
      <c r="B15" s="412" t="s">
        <v>1614</v>
      </c>
      <c r="C15" s="14" t="s">
        <v>1627</v>
      </c>
      <c r="D15" s="14">
        <v>400188541</v>
      </c>
      <c r="E15" s="14" t="s">
        <v>1618</v>
      </c>
      <c r="F15" s="14" t="s">
        <v>1619</v>
      </c>
      <c r="G15" s="14"/>
      <c r="H15" s="14" t="s">
        <v>1618</v>
      </c>
      <c r="I15" s="14"/>
      <c r="J15" s="4">
        <v>500</v>
      </c>
      <c r="K15" s="4">
        <v>500</v>
      </c>
      <c r="L15" s="14" t="s">
        <v>1628</v>
      </c>
    </row>
    <row r="16" spans="1:12" ht="300">
      <c r="A16" s="408">
        <v>7</v>
      </c>
      <c r="B16" s="412" t="s">
        <v>1614</v>
      </c>
      <c r="C16" s="14" t="s">
        <v>1629</v>
      </c>
      <c r="D16" s="14">
        <v>405003106</v>
      </c>
      <c r="E16" s="14" t="s">
        <v>1618</v>
      </c>
      <c r="F16" s="14" t="s">
        <v>1619</v>
      </c>
      <c r="G16" s="14"/>
      <c r="H16" s="14" t="s">
        <v>1618</v>
      </c>
      <c r="I16" s="14"/>
      <c r="J16" s="4">
        <v>1000</v>
      </c>
      <c r="K16" s="4">
        <v>1000</v>
      </c>
      <c r="L16" s="14" t="s">
        <v>1630</v>
      </c>
    </row>
    <row r="17" spans="1:12" ht="360">
      <c r="A17" s="14">
        <v>8</v>
      </c>
      <c r="B17" s="412" t="s">
        <v>1614</v>
      </c>
      <c r="C17" s="14" t="s">
        <v>1631</v>
      </c>
      <c r="D17" s="14">
        <v>206341010</v>
      </c>
      <c r="E17" s="14" t="s">
        <v>1618</v>
      </c>
      <c r="F17" s="14" t="s">
        <v>1619</v>
      </c>
      <c r="G17" s="14"/>
      <c r="H17" s="14" t="s">
        <v>1618</v>
      </c>
      <c r="I17" s="14"/>
      <c r="J17" s="4">
        <v>500</v>
      </c>
      <c r="K17" s="4">
        <v>500</v>
      </c>
      <c r="L17" s="14" t="s">
        <v>1632</v>
      </c>
    </row>
    <row r="18" spans="1:12" ht="330">
      <c r="A18" s="14">
        <v>9</v>
      </c>
      <c r="B18" s="412" t="s">
        <v>1614</v>
      </c>
      <c r="C18" s="14" t="s">
        <v>1633</v>
      </c>
      <c r="D18" s="14">
        <v>205075014</v>
      </c>
      <c r="E18" s="14" t="s">
        <v>1618</v>
      </c>
      <c r="F18" s="14" t="s">
        <v>1619</v>
      </c>
      <c r="G18" s="14"/>
      <c r="H18" s="14" t="s">
        <v>1618</v>
      </c>
      <c r="I18" s="14"/>
      <c r="J18" s="4">
        <v>990</v>
      </c>
      <c r="K18" s="4">
        <v>990</v>
      </c>
      <c r="L18" s="14" t="s">
        <v>1634</v>
      </c>
    </row>
    <row r="19" spans="1:12" ht="375">
      <c r="A19" s="408">
        <v>10</v>
      </c>
      <c r="B19" s="412" t="s">
        <v>1614</v>
      </c>
      <c r="C19" s="14" t="s">
        <v>1635</v>
      </c>
      <c r="D19" s="14">
        <v>405283562</v>
      </c>
      <c r="E19" s="14" t="s">
        <v>1618</v>
      </c>
      <c r="F19" s="14" t="s">
        <v>1619</v>
      </c>
      <c r="G19" s="14"/>
      <c r="H19" s="14" t="s">
        <v>1618</v>
      </c>
      <c r="I19" s="14"/>
      <c r="J19" s="4">
        <v>1500</v>
      </c>
      <c r="K19" s="4">
        <v>1500</v>
      </c>
      <c r="L19" s="14" t="s">
        <v>1636</v>
      </c>
    </row>
    <row r="20" spans="1:12" ht="300">
      <c r="A20" s="14">
        <v>11</v>
      </c>
      <c r="B20" s="412" t="s">
        <v>1614</v>
      </c>
      <c r="C20" s="14" t="s">
        <v>1637</v>
      </c>
      <c r="D20" s="14">
        <v>406069757</v>
      </c>
      <c r="E20" s="14" t="s">
        <v>1618</v>
      </c>
      <c r="F20" s="14" t="s">
        <v>1619</v>
      </c>
      <c r="G20" s="14"/>
      <c r="H20" s="14" t="s">
        <v>1618</v>
      </c>
      <c r="I20" s="14"/>
      <c r="J20" s="4">
        <v>800</v>
      </c>
      <c r="K20" s="4">
        <v>800</v>
      </c>
      <c r="L20" s="14" t="s">
        <v>1638</v>
      </c>
    </row>
    <row r="21" spans="1:12" ht="300">
      <c r="A21" s="14">
        <v>12</v>
      </c>
      <c r="B21" s="412" t="s">
        <v>1614</v>
      </c>
      <c r="C21" s="14" t="s">
        <v>1639</v>
      </c>
      <c r="D21" s="14">
        <v>405154924</v>
      </c>
      <c r="E21" s="14" t="s">
        <v>1618</v>
      </c>
      <c r="F21" s="14" t="s">
        <v>1619</v>
      </c>
      <c r="G21" s="14"/>
      <c r="H21" s="14" t="s">
        <v>1618</v>
      </c>
      <c r="I21" s="14"/>
      <c r="J21" s="4">
        <v>1250</v>
      </c>
      <c r="K21" s="4">
        <v>1250</v>
      </c>
      <c r="L21" s="14" t="s">
        <v>1640</v>
      </c>
    </row>
    <row r="22" spans="1:12" ht="330">
      <c r="A22" s="408">
        <v>13</v>
      </c>
      <c r="B22" s="412" t="s">
        <v>1614</v>
      </c>
      <c r="C22" s="14" t="s">
        <v>1641</v>
      </c>
      <c r="D22" s="14">
        <v>406178283</v>
      </c>
      <c r="E22" s="14" t="s">
        <v>1618</v>
      </c>
      <c r="F22" s="14" t="s">
        <v>1619</v>
      </c>
      <c r="G22" s="14"/>
      <c r="H22" s="14" t="s">
        <v>1618</v>
      </c>
      <c r="I22" s="14"/>
      <c r="J22" s="4">
        <v>2500</v>
      </c>
      <c r="K22" s="4">
        <v>2500</v>
      </c>
      <c r="L22" s="14" t="s">
        <v>1642</v>
      </c>
    </row>
    <row r="23" spans="1:12" ht="300">
      <c r="A23" s="14">
        <v>14</v>
      </c>
      <c r="B23" s="412" t="s">
        <v>1614</v>
      </c>
      <c r="C23" s="14" t="s">
        <v>1643</v>
      </c>
      <c r="D23" s="14">
        <v>406132395</v>
      </c>
      <c r="E23" s="14" t="s">
        <v>1618</v>
      </c>
      <c r="F23" s="14" t="s">
        <v>1619</v>
      </c>
      <c r="G23" s="14"/>
      <c r="H23" s="14" t="s">
        <v>1618</v>
      </c>
      <c r="I23" s="14"/>
      <c r="J23" s="4">
        <v>500</v>
      </c>
      <c r="K23" s="4">
        <v>500</v>
      </c>
      <c r="L23" s="14" t="s">
        <v>1644</v>
      </c>
    </row>
    <row r="24" spans="1:12" ht="300">
      <c r="A24" s="14">
        <v>15</v>
      </c>
      <c r="B24" s="412" t="s">
        <v>1614</v>
      </c>
      <c r="C24" s="14" t="s">
        <v>1645</v>
      </c>
      <c r="D24" s="14">
        <v>404470363</v>
      </c>
      <c r="E24" s="14" t="s">
        <v>1618</v>
      </c>
      <c r="F24" s="14" t="s">
        <v>1619</v>
      </c>
      <c r="G24" s="14"/>
      <c r="H24" s="14" t="s">
        <v>1618</v>
      </c>
      <c r="I24" s="14"/>
      <c r="J24" s="4">
        <v>1000</v>
      </c>
      <c r="K24" s="4">
        <v>1000</v>
      </c>
      <c r="L24" s="14" t="s">
        <v>1646</v>
      </c>
    </row>
    <row r="25" spans="1:12" ht="285">
      <c r="A25" s="408">
        <v>16</v>
      </c>
      <c r="B25" s="412" t="s">
        <v>1614</v>
      </c>
      <c r="C25" s="14" t="s">
        <v>1647</v>
      </c>
      <c r="D25" s="14">
        <v>405371869</v>
      </c>
      <c r="E25" s="14" t="s">
        <v>1618</v>
      </c>
      <c r="F25" s="14" t="s">
        <v>1619</v>
      </c>
      <c r="G25" s="14"/>
      <c r="H25" s="14" t="s">
        <v>1618</v>
      </c>
      <c r="I25" s="14"/>
      <c r="J25" s="4">
        <v>1000</v>
      </c>
      <c r="K25" s="4">
        <v>1000</v>
      </c>
      <c r="L25" s="14" t="s">
        <v>1648</v>
      </c>
    </row>
    <row r="26" spans="1:12" ht="285">
      <c r="A26" s="14">
        <v>17</v>
      </c>
      <c r="B26" s="412" t="s">
        <v>1614</v>
      </c>
      <c r="C26" s="14" t="s">
        <v>1649</v>
      </c>
      <c r="D26" s="14">
        <v>402164377</v>
      </c>
      <c r="E26" s="14" t="s">
        <v>1618</v>
      </c>
      <c r="F26" s="14" t="s">
        <v>1619</v>
      </c>
      <c r="G26" s="14"/>
      <c r="H26" s="14" t="s">
        <v>1618</v>
      </c>
      <c r="I26" s="14"/>
      <c r="J26" s="4">
        <v>1600</v>
      </c>
      <c r="K26" s="4">
        <v>1600</v>
      </c>
      <c r="L26" s="14" t="s">
        <v>1650</v>
      </c>
    </row>
    <row r="27" spans="1:12" ht="285">
      <c r="A27" s="14">
        <v>18</v>
      </c>
      <c r="B27" s="412" t="s">
        <v>1614</v>
      </c>
      <c r="C27" s="14" t="s">
        <v>1651</v>
      </c>
      <c r="D27" s="14">
        <v>55001012531</v>
      </c>
      <c r="E27" s="14" t="s">
        <v>1618</v>
      </c>
      <c r="F27" s="14" t="s">
        <v>1619</v>
      </c>
      <c r="G27" s="14"/>
      <c r="H27" s="14" t="s">
        <v>1618</v>
      </c>
      <c r="I27" s="14"/>
      <c r="J27" s="4">
        <v>800</v>
      </c>
      <c r="K27" s="4">
        <v>800</v>
      </c>
      <c r="L27" s="14" t="s">
        <v>1650</v>
      </c>
    </row>
    <row r="28" spans="1:12" ht="192">
      <c r="A28" s="408">
        <v>19</v>
      </c>
      <c r="B28" s="412" t="s">
        <v>1614</v>
      </c>
      <c r="C28" s="413" t="s">
        <v>1652</v>
      </c>
      <c r="D28" s="414">
        <v>401951189</v>
      </c>
      <c r="E28" s="14" t="s">
        <v>1618</v>
      </c>
      <c r="F28" s="413" t="s">
        <v>1653</v>
      </c>
      <c r="G28" s="413"/>
      <c r="H28" s="14" t="s">
        <v>1618</v>
      </c>
      <c r="I28" s="413"/>
      <c r="J28" s="413">
        <v>1000</v>
      </c>
      <c r="K28" s="413">
        <v>5000</v>
      </c>
      <c r="L28" s="415" t="s">
        <v>1654</v>
      </c>
    </row>
    <row r="29" spans="1:12" ht="204">
      <c r="A29" s="14">
        <v>20</v>
      </c>
      <c r="B29" s="412" t="s">
        <v>1614</v>
      </c>
      <c r="C29" s="413" t="s">
        <v>1655</v>
      </c>
      <c r="D29" s="414">
        <v>404409252</v>
      </c>
      <c r="E29" s="14" t="s">
        <v>1618</v>
      </c>
      <c r="F29" s="413" t="s">
        <v>1653</v>
      </c>
      <c r="G29" s="413"/>
      <c r="H29" s="14" t="s">
        <v>1618</v>
      </c>
      <c r="I29" s="413"/>
      <c r="J29" s="413">
        <v>2000</v>
      </c>
      <c r="K29" s="413">
        <v>10000</v>
      </c>
      <c r="L29" s="416" t="s">
        <v>1656</v>
      </c>
    </row>
    <row r="30" spans="1:12" ht="76.5">
      <c r="A30" s="14">
        <v>21</v>
      </c>
      <c r="B30" s="409" t="s">
        <v>1614</v>
      </c>
      <c r="C30" s="84" t="s">
        <v>1615</v>
      </c>
      <c r="D30" s="73"/>
      <c r="E30" s="410" t="s">
        <v>1616</v>
      </c>
      <c r="F30" s="73"/>
      <c r="G30" s="73"/>
      <c r="H30" s="410" t="s">
        <v>1616</v>
      </c>
      <c r="I30" s="73"/>
      <c r="J30" s="398"/>
      <c r="K30" s="411">
        <f>2246.93+77544.64</f>
        <v>79791.569999999992</v>
      </c>
      <c r="L30" s="73"/>
    </row>
    <row r="31" spans="1:12" ht="300">
      <c r="A31" s="408">
        <v>22</v>
      </c>
      <c r="B31" s="412" t="s">
        <v>1614</v>
      </c>
      <c r="C31" s="14" t="s">
        <v>1617</v>
      </c>
      <c r="D31" s="14">
        <v>404413773</v>
      </c>
      <c r="E31" s="14" t="s">
        <v>1618</v>
      </c>
      <c r="F31" s="14" t="s">
        <v>1619</v>
      </c>
      <c r="G31" s="14"/>
      <c r="H31" s="14" t="s">
        <v>1618</v>
      </c>
      <c r="I31" s="14"/>
      <c r="J31" s="4">
        <v>500</v>
      </c>
      <c r="K31" s="4">
        <v>500</v>
      </c>
      <c r="L31" s="14" t="s">
        <v>1620</v>
      </c>
    </row>
    <row r="32" spans="1:12" ht="285">
      <c r="A32" s="14">
        <v>23</v>
      </c>
      <c r="B32" s="412" t="s">
        <v>1614</v>
      </c>
      <c r="C32" s="14" t="s">
        <v>1621</v>
      </c>
      <c r="D32" s="14">
        <v>415593414</v>
      </c>
      <c r="E32" s="14" t="s">
        <v>1618</v>
      </c>
      <c r="F32" s="14" t="s">
        <v>1619</v>
      </c>
      <c r="G32" s="14"/>
      <c r="H32" s="14" t="s">
        <v>1618</v>
      </c>
      <c r="I32" s="14"/>
      <c r="J32" s="4">
        <v>500</v>
      </c>
      <c r="K32" s="4">
        <v>500</v>
      </c>
      <c r="L32" s="14" t="s">
        <v>1622</v>
      </c>
    </row>
    <row r="33" spans="1:12" ht="330">
      <c r="A33" s="14">
        <v>24</v>
      </c>
      <c r="B33" s="412" t="s">
        <v>1614</v>
      </c>
      <c r="C33" s="14" t="s">
        <v>1623</v>
      </c>
      <c r="D33" s="14">
        <v>402071510</v>
      </c>
      <c r="E33" s="14" t="s">
        <v>1618</v>
      </c>
      <c r="F33" s="14" t="s">
        <v>1619</v>
      </c>
      <c r="G33" s="14"/>
      <c r="H33" s="14" t="s">
        <v>1618</v>
      </c>
      <c r="I33" s="14"/>
      <c r="J33" s="4">
        <v>2000</v>
      </c>
      <c r="K33" s="4">
        <v>2000</v>
      </c>
      <c r="L33" s="14" t="s">
        <v>1624</v>
      </c>
    </row>
    <row r="34" spans="1:12" ht="285">
      <c r="A34" s="408">
        <v>25</v>
      </c>
      <c r="B34" s="412" t="s">
        <v>1614</v>
      </c>
      <c r="C34" s="14" t="s">
        <v>1625</v>
      </c>
      <c r="D34" s="14">
        <v>202353185</v>
      </c>
      <c r="E34" s="14" t="s">
        <v>1618</v>
      </c>
      <c r="F34" s="14" t="s">
        <v>1619</v>
      </c>
      <c r="G34" s="14"/>
      <c r="H34" s="14" t="s">
        <v>1618</v>
      </c>
      <c r="I34" s="14"/>
      <c r="J34" s="4">
        <v>1500</v>
      </c>
      <c r="K34" s="4">
        <v>1500</v>
      </c>
      <c r="L34" s="14" t="s">
        <v>1626</v>
      </c>
    </row>
    <row r="35" spans="1:12" ht="285">
      <c r="A35" s="14">
        <v>26</v>
      </c>
      <c r="B35" s="412" t="s">
        <v>1614</v>
      </c>
      <c r="C35" s="14" t="s">
        <v>1627</v>
      </c>
      <c r="D35" s="14">
        <v>400188541</v>
      </c>
      <c r="E35" s="14" t="s">
        <v>1618</v>
      </c>
      <c r="F35" s="14" t="s">
        <v>1619</v>
      </c>
      <c r="G35" s="14"/>
      <c r="H35" s="14" t="s">
        <v>1618</v>
      </c>
      <c r="I35" s="14"/>
      <c r="J35" s="4">
        <v>500</v>
      </c>
      <c r="K35" s="4">
        <v>500</v>
      </c>
      <c r="L35" s="14" t="s">
        <v>1628</v>
      </c>
    </row>
    <row r="36" spans="1:12" ht="300">
      <c r="A36" s="14">
        <v>27</v>
      </c>
      <c r="B36" s="412" t="s">
        <v>1614</v>
      </c>
      <c r="C36" s="14" t="s">
        <v>1629</v>
      </c>
      <c r="D36" s="14">
        <v>405003106</v>
      </c>
      <c r="E36" s="14" t="s">
        <v>1618</v>
      </c>
      <c r="F36" s="14" t="s">
        <v>1619</v>
      </c>
      <c r="G36" s="14"/>
      <c r="H36" s="14" t="s">
        <v>1618</v>
      </c>
      <c r="I36" s="14"/>
      <c r="J36" s="4">
        <v>1000</v>
      </c>
      <c r="K36" s="4">
        <v>1000</v>
      </c>
      <c r="L36" s="14" t="s">
        <v>1630</v>
      </c>
    </row>
    <row r="37" spans="1:12" ht="360">
      <c r="A37" s="408">
        <v>28</v>
      </c>
      <c r="B37" s="412" t="s">
        <v>1614</v>
      </c>
      <c r="C37" s="14" t="s">
        <v>1631</v>
      </c>
      <c r="D37" s="14">
        <v>206341010</v>
      </c>
      <c r="E37" s="14" t="s">
        <v>1618</v>
      </c>
      <c r="F37" s="14" t="s">
        <v>1619</v>
      </c>
      <c r="G37" s="14"/>
      <c r="H37" s="14" t="s">
        <v>1618</v>
      </c>
      <c r="I37" s="14"/>
      <c r="J37" s="4">
        <v>500</v>
      </c>
      <c r="K37" s="4">
        <v>500</v>
      </c>
      <c r="L37" s="14" t="s">
        <v>1632</v>
      </c>
    </row>
    <row r="38" spans="1:12" ht="330">
      <c r="A38" s="14">
        <v>29</v>
      </c>
      <c r="B38" s="412" t="s">
        <v>1614</v>
      </c>
      <c r="C38" s="14" t="s">
        <v>1633</v>
      </c>
      <c r="D38" s="14">
        <v>205075014</v>
      </c>
      <c r="E38" s="14" t="s">
        <v>1618</v>
      </c>
      <c r="F38" s="14" t="s">
        <v>1619</v>
      </c>
      <c r="G38" s="14"/>
      <c r="H38" s="14" t="s">
        <v>1618</v>
      </c>
      <c r="I38" s="14"/>
      <c r="J38" s="4">
        <v>990</v>
      </c>
      <c r="K38" s="4">
        <v>990</v>
      </c>
      <c r="L38" s="14" t="s">
        <v>1634</v>
      </c>
    </row>
    <row r="39" spans="1:12" ht="375">
      <c r="A39" s="14">
        <v>30</v>
      </c>
      <c r="B39" s="412" t="s">
        <v>1614</v>
      </c>
      <c r="C39" s="14" t="s">
        <v>1635</v>
      </c>
      <c r="D39" s="14">
        <v>405283562</v>
      </c>
      <c r="E39" s="14" t="s">
        <v>1618</v>
      </c>
      <c r="F39" s="14" t="s">
        <v>1619</v>
      </c>
      <c r="G39" s="14"/>
      <c r="H39" s="14" t="s">
        <v>1618</v>
      </c>
      <c r="I39" s="14"/>
      <c r="J39" s="4">
        <v>1500</v>
      </c>
      <c r="K39" s="4">
        <v>1500</v>
      </c>
      <c r="L39" s="14" t="s">
        <v>1636</v>
      </c>
    </row>
    <row r="40" spans="1:12" ht="300">
      <c r="A40" s="408">
        <v>31</v>
      </c>
      <c r="B40" s="412" t="s">
        <v>1614</v>
      </c>
      <c r="C40" s="14" t="s">
        <v>1637</v>
      </c>
      <c r="D40" s="14">
        <v>406069757</v>
      </c>
      <c r="E40" s="14" t="s">
        <v>1618</v>
      </c>
      <c r="F40" s="14" t="s">
        <v>1619</v>
      </c>
      <c r="G40" s="14"/>
      <c r="H40" s="14" t="s">
        <v>1618</v>
      </c>
      <c r="I40" s="14"/>
      <c r="J40" s="4">
        <v>800</v>
      </c>
      <c r="K40" s="4">
        <v>800</v>
      </c>
      <c r="L40" s="14" t="s">
        <v>1638</v>
      </c>
    </row>
    <row r="41" spans="1:12" ht="300">
      <c r="A41" s="14">
        <v>32</v>
      </c>
      <c r="B41" s="412" t="s">
        <v>1614</v>
      </c>
      <c r="C41" s="14" t="s">
        <v>1639</v>
      </c>
      <c r="D41" s="14">
        <v>405154924</v>
      </c>
      <c r="E41" s="14" t="s">
        <v>1618</v>
      </c>
      <c r="F41" s="14" t="s">
        <v>1619</v>
      </c>
      <c r="G41" s="14"/>
      <c r="H41" s="14" t="s">
        <v>1618</v>
      </c>
      <c r="I41" s="14"/>
      <c r="J41" s="4">
        <v>1250</v>
      </c>
      <c r="K41" s="4">
        <v>1250</v>
      </c>
      <c r="L41" s="14" t="s">
        <v>1640</v>
      </c>
    </row>
    <row r="42" spans="1:12" ht="330">
      <c r="A42" s="14">
        <v>33</v>
      </c>
      <c r="B42" s="412" t="s">
        <v>1614</v>
      </c>
      <c r="C42" s="14" t="s">
        <v>1641</v>
      </c>
      <c r="D42" s="14">
        <v>406178283</v>
      </c>
      <c r="E42" s="14" t="s">
        <v>1618</v>
      </c>
      <c r="F42" s="14" t="s">
        <v>1619</v>
      </c>
      <c r="G42" s="14"/>
      <c r="H42" s="14" t="s">
        <v>1618</v>
      </c>
      <c r="I42" s="14"/>
      <c r="J42" s="4">
        <v>2500</v>
      </c>
      <c r="K42" s="4">
        <v>2500</v>
      </c>
      <c r="L42" s="14" t="s">
        <v>1642</v>
      </c>
    </row>
    <row r="43" spans="1:12" ht="300">
      <c r="A43" s="408">
        <v>34</v>
      </c>
      <c r="B43" s="412" t="s">
        <v>1614</v>
      </c>
      <c r="C43" s="14" t="s">
        <v>1643</v>
      </c>
      <c r="D43" s="14">
        <v>406132395</v>
      </c>
      <c r="E43" s="14" t="s">
        <v>1618</v>
      </c>
      <c r="F43" s="14" t="s">
        <v>1619</v>
      </c>
      <c r="G43" s="14"/>
      <c r="H43" s="14" t="s">
        <v>1618</v>
      </c>
      <c r="I43" s="14"/>
      <c r="J43" s="4">
        <v>500</v>
      </c>
      <c r="K43" s="4">
        <v>500</v>
      </c>
      <c r="L43" s="14" t="s">
        <v>1644</v>
      </c>
    </row>
    <row r="44" spans="1:12" ht="300">
      <c r="A44" s="14">
        <v>35</v>
      </c>
      <c r="B44" s="412" t="s">
        <v>1614</v>
      </c>
      <c r="C44" s="14" t="s">
        <v>1645</v>
      </c>
      <c r="D44" s="14">
        <v>404470363</v>
      </c>
      <c r="E44" s="14" t="s">
        <v>1618</v>
      </c>
      <c r="F44" s="14" t="s">
        <v>1619</v>
      </c>
      <c r="G44" s="14"/>
      <c r="H44" s="14" t="s">
        <v>1618</v>
      </c>
      <c r="I44" s="14"/>
      <c r="J44" s="4">
        <v>1000</v>
      </c>
      <c r="K44" s="4">
        <v>1000</v>
      </c>
      <c r="L44" s="14" t="s">
        <v>1646</v>
      </c>
    </row>
    <row r="45" spans="1:12" ht="285">
      <c r="A45" s="14">
        <v>36</v>
      </c>
      <c r="B45" s="412" t="s">
        <v>1614</v>
      </c>
      <c r="C45" s="14" t="s">
        <v>1647</v>
      </c>
      <c r="D45" s="14">
        <v>405371869</v>
      </c>
      <c r="E45" s="14" t="s">
        <v>1618</v>
      </c>
      <c r="F45" s="14" t="s">
        <v>1619</v>
      </c>
      <c r="G45" s="14"/>
      <c r="H45" s="14" t="s">
        <v>1618</v>
      </c>
      <c r="I45" s="14"/>
      <c r="J45" s="4">
        <v>1000</v>
      </c>
      <c r="K45" s="4">
        <v>1000</v>
      </c>
      <c r="L45" s="14" t="s">
        <v>1648</v>
      </c>
    </row>
    <row r="46" spans="1:12" ht="285">
      <c r="A46" s="408">
        <v>37</v>
      </c>
      <c r="B46" s="412" t="s">
        <v>1614</v>
      </c>
      <c r="C46" s="14" t="s">
        <v>1649</v>
      </c>
      <c r="D46" s="14">
        <v>402164377</v>
      </c>
      <c r="E46" s="14" t="s">
        <v>1618</v>
      </c>
      <c r="F46" s="14" t="s">
        <v>1619</v>
      </c>
      <c r="G46" s="14"/>
      <c r="H46" s="14" t="s">
        <v>1618</v>
      </c>
      <c r="I46" s="14"/>
      <c r="J46" s="4">
        <v>1600</v>
      </c>
      <c r="K46" s="4">
        <v>1600</v>
      </c>
      <c r="L46" s="14" t="s">
        <v>1650</v>
      </c>
    </row>
    <row r="47" spans="1:12" ht="285">
      <c r="A47" s="14">
        <v>38</v>
      </c>
      <c r="B47" s="412" t="s">
        <v>1614</v>
      </c>
      <c r="C47" s="14" t="s">
        <v>1651</v>
      </c>
      <c r="D47" s="14">
        <v>55001012531</v>
      </c>
      <c r="E47" s="14" t="s">
        <v>1618</v>
      </c>
      <c r="F47" s="14" t="s">
        <v>1619</v>
      </c>
      <c r="G47" s="14"/>
      <c r="H47" s="14" t="s">
        <v>1618</v>
      </c>
      <c r="I47" s="14"/>
      <c r="J47" s="4">
        <v>800</v>
      </c>
      <c r="K47" s="4">
        <v>800</v>
      </c>
      <c r="L47" s="14" t="s">
        <v>1650</v>
      </c>
    </row>
    <row r="48" spans="1:12" ht="204">
      <c r="A48" s="14">
        <v>39</v>
      </c>
      <c r="B48" s="412" t="s">
        <v>1614</v>
      </c>
      <c r="C48" s="413" t="s">
        <v>1655</v>
      </c>
      <c r="D48" s="414">
        <v>404409252</v>
      </c>
      <c r="E48" s="14" t="s">
        <v>1618</v>
      </c>
      <c r="F48" s="413" t="s">
        <v>1657</v>
      </c>
      <c r="G48" s="413"/>
      <c r="H48" s="14" t="s">
        <v>1618</v>
      </c>
      <c r="I48" s="413"/>
      <c r="J48" s="413">
        <v>2000</v>
      </c>
      <c r="K48" s="413">
        <v>2000</v>
      </c>
      <c r="L48" s="416" t="s">
        <v>1656</v>
      </c>
    </row>
    <row r="49" spans="1:12" ht="300">
      <c r="A49" s="408">
        <v>40</v>
      </c>
      <c r="B49" s="412" t="s">
        <v>1614</v>
      </c>
      <c r="C49" s="14" t="s">
        <v>1617</v>
      </c>
      <c r="D49" s="14">
        <v>404413773</v>
      </c>
      <c r="E49" s="14" t="s">
        <v>1618</v>
      </c>
      <c r="F49" s="413" t="s">
        <v>1657</v>
      </c>
      <c r="G49" s="14"/>
      <c r="H49" s="14" t="s">
        <v>1618</v>
      </c>
      <c r="I49" s="14"/>
      <c r="J49" s="4">
        <v>500</v>
      </c>
      <c r="K49" s="4">
        <v>500</v>
      </c>
      <c r="L49" s="14" t="s">
        <v>1620</v>
      </c>
    </row>
    <row r="50" spans="1:12" ht="285">
      <c r="A50" s="14">
        <v>41</v>
      </c>
      <c r="B50" s="412" t="s">
        <v>1614</v>
      </c>
      <c r="C50" s="14" t="s">
        <v>1621</v>
      </c>
      <c r="D50" s="14">
        <v>415593414</v>
      </c>
      <c r="E50" s="14" t="s">
        <v>1618</v>
      </c>
      <c r="F50" s="413" t="s">
        <v>1657</v>
      </c>
      <c r="G50" s="14"/>
      <c r="H50" s="14" t="s">
        <v>1618</v>
      </c>
      <c r="I50" s="14"/>
      <c r="J50" s="4">
        <v>500</v>
      </c>
      <c r="K50" s="4">
        <v>500</v>
      </c>
      <c r="L50" s="14" t="s">
        <v>1622</v>
      </c>
    </row>
    <row r="51" spans="1:12" ht="330">
      <c r="A51" s="14">
        <v>42</v>
      </c>
      <c r="B51" s="412" t="s">
        <v>1614</v>
      </c>
      <c r="C51" s="14" t="s">
        <v>1623</v>
      </c>
      <c r="D51" s="14">
        <v>402071510</v>
      </c>
      <c r="E51" s="14" t="s">
        <v>1618</v>
      </c>
      <c r="F51" s="413" t="s">
        <v>1657</v>
      </c>
      <c r="G51" s="14"/>
      <c r="H51" s="14" t="s">
        <v>1618</v>
      </c>
      <c r="I51" s="14"/>
      <c r="J51" s="4">
        <v>2000</v>
      </c>
      <c r="K51" s="4">
        <v>2000</v>
      </c>
      <c r="L51" s="14" t="s">
        <v>1624</v>
      </c>
    </row>
    <row r="52" spans="1:12" ht="285">
      <c r="A52" s="408">
        <v>43</v>
      </c>
      <c r="B52" s="412" t="s">
        <v>1614</v>
      </c>
      <c r="C52" s="14" t="s">
        <v>1625</v>
      </c>
      <c r="D52" s="14">
        <v>202353185</v>
      </c>
      <c r="E52" s="14" t="s">
        <v>1618</v>
      </c>
      <c r="F52" s="413" t="s">
        <v>1657</v>
      </c>
      <c r="G52" s="14"/>
      <c r="H52" s="14" t="s">
        <v>1618</v>
      </c>
      <c r="I52" s="14"/>
      <c r="J52" s="4">
        <v>1500</v>
      </c>
      <c r="K52" s="4">
        <v>1500</v>
      </c>
      <c r="L52" s="14" t="s">
        <v>1626</v>
      </c>
    </row>
    <row r="53" spans="1:12" ht="285">
      <c r="A53" s="14">
        <v>44</v>
      </c>
      <c r="B53" s="412" t="s">
        <v>1614</v>
      </c>
      <c r="C53" s="14" t="s">
        <v>1627</v>
      </c>
      <c r="D53" s="14">
        <v>400188541</v>
      </c>
      <c r="E53" s="14" t="s">
        <v>1618</v>
      </c>
      <c r="F53" s="413" t="s">
        <v>1657</v>
      </c>
      <c r="G53" s="14"/>
      <c r="H53" s="14" t="s">
        <v>1618</v>
      </c>
      <c r="I53" s="14"/>
      <c r="J53" s="4">
        <v>500</v>
      </c>
      <c r="K53" s="4">
        <v>500</v>
      </c>
      <c r="L53" s="14" t="s">
        <v>1628</v>
      </c>
    </row>
    <row r="54" spans="1:12" ht="300">
      <c r="A54" s="14">
        <v>45</v>
      </c>
      <c r="B54" s="412" t="s">
        <v>1614</v>
      </c>
      <c r="C54" s="14" t="s">
        <v>1629</v>
      </c>
      <c r="D54" s="14">
        <v>405003106</v>
      </c>
      <c r="E54" s="14" t="s">
        <v>1618</v>
      </c>
      <c r="F54" s="413" t="s">
        <v>1657</v>
      </c>
      <c r="G54" s="14"/>
      <c r="H54" s="14" t="s">
        <v>1618</v>
      </c>
      <c r="I54" s="14"/>
      <c r="J54" s="4">
        <v>1000</v>
      </c>
      <c r="K54" s="4">
        <v>1000</v>
      </c>
      <c r="L54" s="14" t="s">
        <v>1630</v>
      </c>
    </row>
    <row r="55" spans="1:12" ht="375">
      <c r="A55" s="408">
        <v>46</v>
      </c>
      <c r="B55" s="412" t="s">
        <v>1614</v>
      </c>
      <c r="C55" s="14" t="s">
        <v>1635</v>
      </c>
      <c r="D55" s="14">
        <v>405283562</v>
      </c>
      <c r="E55" s="14" t="s">
        <v>1618</v>
      </c>
      <c r="F55" s="413" t="s">
        <v>1657</v>
      </c>
      <c r="G55" s="14"/>
      <c r="H55" s="14" t="s">
        <v>1618</v>
      </c>
      <c r="I55" s="14"/>
      <c r="J55" s="4">
        <v>1500</v>
      </c>
      <c r="K55" s="4">
        <v>1500</v>
      </c>
      <c r="L55" s="14" t="s">
        <v>1636</v>
      </c>
    </row>
    <row r="56" spans="1:12" ht="300">
      <c r="A56" s="14">
        <v>47</v>
      </c>
      <c r="B56" s="412" t="s">
        <v>1614</v>
      </c>
      <c r="C56" s="14" t="s">
        <v>1637</v>
      </c>
      <c r="D56" s="14">
        <v>406069757</v>
      </c>
      <c r="E56" s="14" t="s">
        <v>1618</v>
      </c>
      <c r="F56" s="413" t="s">
        <v>1657</v>
      </c>
      <c r="G56" s="14"/>
      <c r="H56" s="14" t="s">
        <v>1618</v>
      </c>
      <c r="I56" s="14"/>
      <c r="J56" s="4">
        <v>800</v>
      </c>
      <c r="K56" s="4">
        <v>800</v>
      </c>
      <c r="L56" s="14" t="s">
        <v>1638</v>
      </c>
    </row>
    <row r="57" spans="1:12" ht="300">
      <c r="A57" s="14">
        <v>48</v>
      </c>
      <c r="B57" s="412" t="s">
        <v>1614</v>
      </c>
      <c r="C57" s="14" t="s">
        <v>1639</v>
      </c>
      <c r="D57" s="14">
        <v>405154924</v>
      </c>
      <c r="E57" s="14" t="s">
        <v>1618</v>
      </c>
      <c r="F57" s="413" t="s">
        <v>1657</v>
      </c>
      <c r="G57" s="14"/>
      <c r="H57" s="14" t="s">
        <v>1618</v>
      </c>
      <c r="I57" s="14"/>
      <c r="J57" s="4">
        <v>1250</v>
      </c>
      <c r="K57" s="4">
        <v>1250</v>
      </c>
      <c r="L57" s="14" t="s">
        <v>1640</v>
      </c>
    </row>
    <row r="58" spans="1:12" ht="330">
      <c r="A58" s="408">
        <v>49</v>
      </c>
      <c r="B58" s="412" t="s">
        <v>1614</v>
      </c>
      <c r="C58" s="14" t="s">
        <v>1641</v>
      </c>
      <c r="D58" s="14">
        <v>406178283</v>
      </c>
      <c r="E58" s="14" t="s">
        <v>1618</v>
      </c>
      <c r="F58" s="413" t="s">
        <v>1657</v>
      </c>
      <c r="G58" s="14"/>
      <c r="H58" s="14" t="s">
        <v>1618</v>
      </c>
      <c r="I58" s="14"/>
      <c r="J58" s="4">
        <v>2500</v>
      </c>
      <c r="K58" s="4">
        <v>2500</v>
      </c>
      <c r="L58" s="14" t="s">
        <v>1642</v>
      </c>
    </row>
    <row r="59" spans="1:12" ht="300">
      <c r="A59" s="14">
        <v>50</v>
      </c>
      <c r="B59" s="412" t="s">
        <v>1614</v>
      </c>
      <c r="C59" s="14" t="s">
        <v>1643</v>
      </c>
      <c r="D59" s="14">
        <v>406132395</v>
      </c>
      <c r="E59" s="14" t="s">
        <v>1618</v>
      </c>
      <c r="F59" s="413" t="s">
        <v>1657</v>
      </c>
      <c r="G59" s="14"/>
      <c r="H59" s="14" t="s">
        <v>1618</v>
      </c>
      <c r="I59" s="14"/>
      <c r="J59" s="4">
        <v>500</v>
      </c>
      <c r="K59" s="4">
        <v>500</v>
      </c>
      <c r="L59" s="14" t="s">
        <v>1644</v>
      </c>
    </row>
    <row r="60" spans="1:12" ht="300">
      <c r="A60" s="14">
        <v>51</v>
      </c>
      <c r="B60" s="412" t="s">
        <v>1614</v>
      </c>
      <c r="C60" s="14" t="s">
        <v>1645</v>
      </c>
      <c r="D60" s="14">
        <v>404470363</v>
      </c>
      <c r="E60" s="14" t="s">
        <v>1618</v>
      </c>
      <c r="F60" s="413" t="s">
        <v>1657</v>
      </c>
      <c r="G60" s="14"/>
      <c r="H60" s="14" t="s">
        <v>1618</v>
      </c>
      <c r="I60" s="14"/>
      <c r="J60" s="4">
        <v>1000</v>
      </c>
      <c r="K60" s="4">
        <v>1000</v>
      </c>
      <c r="L60" s="14" t="s">
        <v>1646</v>
      </c>
    </row>
    <row r="61" spans="1:12" ht="285">
      <c r="A61" s="408">
        <v>52</v>
      </c>
      <c r="B61" s="412" t="s">
        <v>1614</v>
      </c>
      <c r="C61" s="14" t="s">
        <v>1647</v>
      </c>
      <c r="D61" s="14">
        <v>405371869</v>
      </c>
      <c r="E61" s="14" t="s">
        <v>1618</v>
      </c>
      <c r="F61" s="413" t="s">
        <v>1657</v>
      </c>
      <c r="G61" s="14"/>
      <c r="H61" s="14" t="s">
        <v>1618</v>
      </c>
      <c r="I61" s="14"/>
      <c r="J61" s="4">
        <v>1000</v>
      </c>
      <c r="K61" s="4">
        <v>1000</v>
      </c>
      <c r="L61" s="14" t="s">
        <v>1648</v>
      </c>
    </row>
    <row r="62" spans="1:12" ht="285">
      <c r="A62" s="14">
        <v>53</v>
      </c>
      <c r="B62" s="412" t="s">
        <v>1614</v>
      </c>
      <c r="C62" s="14" t="s">
        <v>1649</v>
      </c>
      <c r="D62" s="14">
        <v>402164377</v>
      </c>
      <c r="E62" s="14" t="s">
        <v>1618</v>
      </c>
      <c r="F62" s="413" t="s">
        <v>1657</v>
      </c>
      <c r="G62" s="14"/>
      <c r="H62" s="14" t="s">
        <v>1618</v>
      </c>
      <c r="I62" s="14"/>
      <c r="J62" s="4">
        <v>1600</v>
      </c>
      <c r="K62" s="4">
        <v>1600</v>
      </c>
      <c r="L62" s="14" t="s">
        <v>1650</v>
      </c>
    </row>
    <row r="63" spans="1:12" ht="285">
      <c r="A63" s="14">
        <v>54</v>
      </c>
      <c r="B63" s="412" t="s">
        <v>1614</v>
      </c>
      <c r="C63" s="14" t="s">
        <v>1651</v>
      </c>
      <c r="D63" s="14">
        <v>55001012531</v>
      </c>
      <c r="E63" s="14" t="s">
        <v>1618</v>
      </c>
      <c r="F63" s="413" t="s">
        <v>1657</v>
      </c>
      <c r="G63" s="14"/>
      <c r="H63" s="14" t="s">
        <v>1618</v>
      </c>
      <c r="I63" s="14"/>
      <c r="J63" s="4">
        <v>800</v>
      </c>
      <c r="K63" s="4">
        <v>800</v>
      </c>
      <c r="L63" s="14" t="s">
        <v>1650</v>
      </c>
    </row>
    <row r="64" spans="1:12" ht="192">
      <c r="A64" s="408">
        <v>55</v>
      </c>
      <c r="B64" s="412" t="s">
        <v>1614</v>
      </c>
      <c r="C64" s="413" t="s">
        <v>1652</v>
      </c>
      <c r="D64" s="414">
        <v>401951189</v>
      </c>
      <c r="E64" s="14" t="s">
        <v>1618</v>
      </c>
      <c r="F64" s="413" t="s">
        <v>1657</v>
      </c>
      <c r="G64" s="413"/>
      <c r="H64" s="14" t="s">
        <v>1618</v>
      </c>
      <c r="I64" s="413"/>
      <c r="J64" s="413">
        <v>1000</v>
      </c>
      <c r="K64" s="413">
        <v>1000</v>
      </c>
      <c r="L64" s="415" t="s">
        <v>1654</v>
      </c>
    </row>
    <row r="65" spans="1:12" ht="252">
      <c r="A65" s="14">
        <v>56</v>
      </c>
      <c r="B65" s="412" t="s">
        <v>1614</v>
      </c>
      <c r="C65" s="417" t="s">
        <v>1658</v>
      </c>
      <c r="D65" s="414">
        <v>445471230</v>
      </c>
      <c r="E65" s="14" t="s">
        <v>1618</v>
      </c>
      <c r="F65" s="413" t="s">
        <v>1657</v>
      </c>
      <c r="G65" s="413"/>
      <c r="H65" s="14" t="s">
        <v>1618</v>
      </c>
      <c r="I65" s="413"/>
      <c r="J65" s="413">
        <v>500</v>
      </c>
      <c r="K65" s="413">
        <v>500</v>
      </c>
      <c r="L65" s="418" t="s">
        <v>1659</v>
      </c>
    </row>
    <row r="66" spans="1:12" ht="192">
      <c r="A66" s="14">
        <v>57</v>
      </c>
      <c r="B66" s="412" t="s">
        <v>1614</v>
      </c>
      <c r="C66" s="417" t="s">
        <v>1660</v>
      </c>
      <c r="D66" s="414">
        <v>405592158</v>
      </c>
      <c r="E66" s="14" t="s">
        <v>1618</v>
      </c>
      <c r="F66" s="413" t="s">
        <v>1657</v>
      </c>
      <c r="G66" s="13"/>
      <c r="H66" s="14" t="s">
        <v>1618</v>
      </c>
      <c r="I66" s="13"/>
      <c r="J66" s="4">
        <v>1000</v>
      </c>
      <c r="K66" s="4">
        <v>1000</v>
      </c>
      <c r="L66" s="419" t="s">
        <v>1661</v>
      </c>
    </row>
    <row r="67" spans="1:12" ht="204">
      <c r="A67" s="408">
        <v>58</v>
      </c>
      <c r="B67" s="412" t="s">
        <v>1614</v>
      </c>
      <c r="C67" s="417" t="s">
        <v>1662</v>
      </c>
      <c r="D67" s="414">
        <v>405309349</v>
      </c>
      <c r="E67" s="14" t="s">
        <v>1618</v>
      </c>
      <c r="F67" s="413" t="s">
        <v>1657</v>
      </c>
      <c r="G67" s="13"/>
      <c r="H67" s="14" t="s">
        <v>1618</v>
      </c>
      <c r="I67" s="13"/>
      <c r="J67" s="4">
        <v>1000</v>
      </c>
      <c r="K67" s="4">
        <v>1000</v>
      </c>
      <c r="L67" s="416" t="s">
        <v>1663</v>
      </c>
    </row>
    <row r="68" spans="1:12" ht="204">
      <c r="A68" s="14">
        <v>59</v>
      </c>
      <c r="B68" s="412" t="s">
        <v>1614</v>
      </c>
      <c r="C68" s="420" t="s">
        <v>1664</v>
      </c>
      <c r="D68" s="13">
        <v>406146237</v>
      </c>
      <c r="E68" s="14" t="s">
        <v>1618</v>
      </c>
      <c r="F68" s="413" t="s">
        <v>1657</v>
      </c>
      <c r="G68" s="13"/>
      <c r="H68" s="14" t="s">
        <v>1618</v>
      </c>
      <c r="I68" s="13"/>
      <c r="J68" s="4">
        <v>800</v>
      </c>
      <c r="K68" s="4">
        <v>4800</v>
      </c>
      <c r="L68" s="418" t="s">
        <v>1665</v>
      </c>
    </row>
    <row r="69" spans="1:12" ht="242.25">
      <c r="A69" s="14">
        <v>60</v>
      </c>
      <c r="B69" s="412" t="s">
        <v>1614</v>
      </c>
      <c r="C69" s="421" t="s">
        <v>1652</v>
      </c>
      <c r="D69" s="414">
        <v>401951189</v>
      </c>
      <c r="E69" s="14" t="s">
        <v>1618</v>
      </c>
      <c r="F69" s="413" t="s">
        <v>1666</v>
      </c>
      <c r="G69" s="413"/>
      <c r="H69" s="14" t="s">
        <v>1618</v>
      </c>
      <c r="I69" s="413"/>
      <c r="J69" s="413">
        <v>1000</v>
      </c>
      <c r="K69" s="413">
        <v>5000</v>
      </c>
      <c r="L69" s="422" t="s">
        <v>1654</v>
      </c>
    </row>
    <row r="70" spans="1:12" ht="300">
      <c r="A70" s="408">
        <v>61</v>
      </c>
      <c r="B70" s="412" t="s">
        <v>1614</v>
      </c>
      <c r="C70" s="14" t="s">
        <v>1617</v>
      </c>
      <c r="D70" s="14">
        <v>404413773</v>
      </c>
      <c r="E70" s="14" t="s">
        <v>1618</v>
      </c>
      <c r="F70" s="14" t="s">
        <v>1667</v>
      </c>
      <c r="G70" s="14"/>
      <c r="H70" s="14" t="s">
        <v>1618</v>
      </c>
      <c r="I70" s="14"/>
      <c r="J70" s="4">
        <v>500</v>
      </c>
      <c r="K70" s="4">
        <v>500</v>
      </c>
      <c r="L70" s="14" t="s">
        <v>1620</v>
      </c>
    </row>
    <row r="71" spans="1:12" ht="285">
      <c r="A71" s="14">
        <v>62</v>
      </c>
      <c r="B71" s="412" t="s">
        <v>1614</v>
      </c>
      <c r="C71" s="14" t="s">
        <v>1621</v>
      </c>
      <c r="D71" s="14">
        <v>415593414</v>
      </c>
      <c r="E71" s="14" t="s">
        <v>1618</v>
      </c>
      <c r="F71" s="14" t="s">
        <v>1667</v>
      </c>
      <c r="G71" s="14"/>
      <c r="H71" s="14" t="s">
        <v>1618</v>
      </c>
      <c r="I71" s="14"/>
      <c r="J71" s="4">
        <v>500</v>
      </c>
      <c r="K71" s="4">
        <v>500</v>
      </c>
      <c r="L71" s="14" t="s">
        <v>1622</v>
      </c>
    </row>
    <row r="72" spans="1:12" ht="330">
      <c r="A72" s="14">
        <v>63</v>
      </c>
      <c r="B72" s="412" t="s">
        <v>1614</v>
      </c>
      <c r="C72" s="14" t="s">
        <v>1623</v>
      </c>
      <c r="D72" s="14">
        <v>402071510</v>
      </c>
      <c r="E72" s="14" t="s">
        <v>1618</v>
      </c>
      <c r="F72" s="14" t="s">
        <v>1667</v>
      </c>
      <c r="G72" s="14"/>
      <c r="H72" s="14" t="s">
        <v>1618</v>
      </c>
      <c r="I72" s="14"/>
      <c r="J72" s="4">
        <v>2000</v>
      </c>
      <c r="K72" s="4">
        <v>2000</v>
      </c>
      <c r="L72" s="14" t="s">
        <v>1624</v>
      </c>
    </row>
    <row r="73" spans="1:12" ht="285">
      <c r="A73" s="408">
        <v>64</v>
      </c>
      <c r="B73" s="412" t="s">
        <v>1614</v>
      </c>
      <c r="C73" s="14" t="s">
        <v>1625</v>
      </c>
      <c r="D73" s="14">
        <v>202353185</v>
      </c>
      <c r="E73" s="14" t="s">
        <v>1618</v>
      </c>
      <c r="F73" s="14" t="s">
        <v>1667</v>
      </c>
      <c r="G73" s="14"/>
      <c r="H73" s="14" t="s">
        <v>1618</v>
      </c>
      <c r="I73" s="14"/>
      <c r="J73" s="4">
        <v>1500</v>
      </c>
      <c r="K73" s="4">
        <v>1500</v>
      </c>
      <c r="L73" s="14" t="s">
        <v>1626</v>
      </c>
    </row>
    <row r="74" spans="1:12" ht="285">
      <c r="A74" s="14">
        <v>65</v>
      </c>
      <c r="B74" s="412" t="s">
        <v>1614</v>
      </c>
      <c r="C74" s="14" t="s">
        <v>1627</v>
      </c>
      <c r="D74" s="14">
        <v>400188541</v>
      </c>
      <c r="E74" s="14" t="s">
        <v>1618</v>
      </c>
      <c r="F74" s="14" t="s">
        <v>1667</v>
      </c>
      <c r="G74" s="14"/>
      <c r="H74" s="14" t="s">
        <v>1618</v>
      </c>
      <c r="I74" s="14"/>
      <c r="J74" s="4">
        <v>500</v>
      </c>
      <c r="K74" s="4">
        <v>500</v>
      </c>
      <c r="L74" s="14" t="s">
        <v>1628</v>
      </c>
    </row>
    <row r="75" spans="1:12" ht="300">
      <c r="A75" s="14">
        <v>66</v>
      </c>
      <c r="B75" s="412" t="s">
        <v>1614</v>
      </c>
      <c r="C75" s="14" t="s">
        <v>1629</v>
      </c>
      <c r="D75" s="14">
        <v>405003106</v>
      </c>
      <c r="E75" s="14" t="s">
        <v>1618</v>
      </c>
      <c r="F75" s="14" t="s">
        <v>1667</v>
      </c>
      <c r="G75" s="14"/>
      <c r="H75" s="14" t="s">
        <v>1618</v>
      </c>
      <c r="I75" s="14"/>
      <c r="J75" s="4">
        <v>1000</v>
      </c>
      <c r="K75" s="4">
        <v>1000</v>
      </c>
      <c r="L75" s="14" t="s">
        <v>1630</v>
      </c>
    </row>
    <row r="76" spans="1:12" ht="204">
      <c r="A76" s="408">
        <v>67</v>
      </c>
      <c r="B76" s="412" t="s">
        <v>1614</v>
      </c>
      <c r="C76" s="417" t="s">
        <v>1662</v>
      </c>
      <c r="D76" s="414">
        <v>405309349</v>
      </c>
      <c r="E76" s="14" t="s">
        <v>1618</v>
      </c>
      <c r="F76" s="14" t="s">
        <v>1667</v>
      </c>
      <c r="G76" s="14"/>
      <c r="H76" s="14" t="s">
        <v>1618</v>
      </c>
      <c r="I76" s="14"/>
      <c r="J76" s="4">
        <v>1000</v>
      </c>
      <c r="K76" s="4">
        <v>1000</v>
      </c>
      <c r="L76" s="418" t="s">
        <v>1663</v>
      </c>
    </row>
    <row r="77" spans="1:12" ht="192">
      <c r="A77" s="14">
        <v>68</v>
      </c>
      <c r="B77" s="412" t="s">
        <v>1614</v>
      </c>
      <c r="C77" s="423" t="s">
        <v>1660</v>
      </c>
      <c r="D77" s="420">
        <v>405592158</v>
      </c>
      <c r="E77" s="14" t="s">
        <v>1618</v>
      </c>
      <c r="F77" s="14" t="s">
        <v>1667</v>
      </c>
      <c r="G77" s="14"/>
      <c r="H77" s="14" t="s">
        <v>1618</v>
      </c>
      <c r="I77" s="14"/>
      <c r="J77" s="4">
        <v>1000</v>
      </c>
      <c r="K77" s="4">
        <v>1000</v>
      </c>
      <c r="L77" s="418" t="s">
        <v>1661</v>
      </c>
    </row>
    <row r="78" spans="1:12" ht="375">
      <c r="A78" s="14">
        <v>69</v>
      </c>
      <c r="B78" s="412" t="s">
        <v>1614</v>
      </c>
      <c r="C78" s="14" t="s">
        <v>1635</v>
      </c>
      <c r="D78" s="14">
        <v>405283562</v>
      </c>
      <c r="E78" s="14" t="s">
        <v>1618</v>
      </c>
      <c r="F78" s="14" t="s">
        <v>1667</v>
      </c>
      <c r="G78" s="14"/>
      <c r="H78" s="14" t="s">
        <v>1618</v>
      </c>
      <c r="I78" s="14"/>
      <c r="J78" s="4">
        <v>1500</v>
      </c>
      <c r="K78" s="4">
        <v>1500</v>
      </c>
      <c r="L78" s="14" t="s">
        <v>1636</v>
      </c>
    </row>
    <row r="79" spans="1:12" ht="300">
      <c r="A79" s="408">
        <v>70</v>
      </c>
      <c r="B79" s="412" t="s">
        <v>1614</v>
      </c>
      <c r="C79" s="14" t="s">
        <v>1637</v>
      </c>
      <c r="D79" s="14">
        <v>406069757</v>
      </c>
      <c r="E79" s="14" t="s">
        <v>1618</v>
      </c>
      <c r="F79" s="14" t="s">
        <v>1667</v>
      </c>
      <c r="G79" s="14"/>
      <c r="H79" s="14" t="s">
        <v>1618</v>
      </c>
      <c r="I79" s="14"/>
      <c r="J79" s="4">
        <v>800</v>
      </c>
      <c r="K79" s="4">
        <v>800</v>
      </c>
      <c r="L79" s="14" t="s">
        <v>1638</v>
      </c>
    </row>
    <row r="80" spans="1:12" ht="300">
      <c r="A80" s="14">
        <v>71</v>
      </c>
      <c r="B80" s="412" t="s">
        <v>1614</v>
      </c>
      <c r="C80" s="14" t="s">
        <v>1639</v>
      </c>
      <c r="D80" s="14">
        <v>405154924</v>
      </c>
      <c r="E80" s="14" t="s">
        <v>1618</v>
      </c>
      <c r="F80" s="14" t="s">
        <v>1667</v>
      </c>
      <c r="G80" s="14"/>
      <c r="H80" s="14" t="s">
        <v>1618</v>
      </c>
      <c r="I80" s="14"/>
      <c r="J80" s="4">
        <v>1250</v>
      </c>
      <c r="K80" s="4">
        <v>1250</v>
      </c>
      <c r="L80" s="14" t="s">
        <v>1640</v>
      </c>
    </row>
    <row r="81" spans="1:12" ht="330">
      <c r="A81" s="14">
        <v>72</v>
      </c>
      <c r="B81" s="412" t="s">
        <v>1614</v>
      </c>
      <c r="C81" s="14" t="s">
        <v>1641</v>
      </c>
      <c r="D81" s="14">
        <v>406178283</v>
      </c>
      <c r="E81" s="14" t="s">
        <v>1618</v>
      </c>
      <c r="F81" s="14" t="s">
        <v>1667</v>
      </c>
      <c r="G81" s="14"/>
      <c r="H81" s="14" t="s">
        <v>1618</v>
      </c>
      <c r="I81" s="14"/>
      <c r="J81" s="4">
        <v>2500</v>
      </c>
      <c r="K81" s="4">
        <v>2500</v>
      </c>
      <c r="L81" s="14" t="s">
        <v>1642</v>
      </c>
    </row>
    <row r="82" spans="1:12" ht="300">
      <c r="A82" s="408">
        <v>73</v>
      </c>
      <c r="B82" s="412" t="s">
        <v>1614</v>
      </c>
      <c r="C82" s="14" t="s">
        <v>1643</v>
      </c>
      <c r="D82" s="14">
        <v>406132395</v>
      </c>
      <c r="E82" s="14" t="s">
        <v>1618</v>
      </c>
      <c r="F82" s="14" t="s">
        <v>1667</v>
      </c>
      <c r="G82" s="14"/>
      <c r="H82" s="14" t="s">
        <v>1618</v>
      </c>
      <c r="I82" s="14"/>
      <c r="J82" s="4">
        <v>500</v>
      </c>
      <c r="K82" s="4">
        <v>500</v>
      </c>
      <c r="L82" s="14" t="s">
        <v>1644</v>
      </c>
    </row>
    <row r="83" spans="1:12" ht="300">
      <c r="A83" s="14">
        <v>74</v>
      </c>
      <c r="B83" s="412" t="s">
        <v>1614</v>
      </c>
      <c r="C83" s="14" t="s">
        <v>1645</v>
      </c>
      <c r="D83" s="14">
        <v>404470363</v>
      </c>
      <c r="E83" s="14" t="s">
        <v>1618</v>
      </c>
      <c r="F83" s="14" t="s">
        <v>1667</v>
      </c>
      <c r="G83" s="14"/>
      <c r="H83" s="14" t="s">
        <v>1618</v>
      </c>
      <c r="I83" s="14"/>
      <c r="J83" s="4">
        <v>1000</v>
      </c>
      <c r="K83" s="4">
        <v>1000</v>
      </c>
      <c r="L83" s="14" t="s">
        <v>1646</v>
      </c>
    </row>
    <row r="84" spans="1:12" ht="285">
      <c r="A84" s="14">
        <v>75</v>
      </c>
      <c r="B84" s="412" t="s">
        <v>1614</v>
      </c>
      <c r="C84" s="14" t="s">
        <v>1647</v>
      </c>
      <c r="D84" s="14">
        <v>405371869</v>
      </c>
      <c r="E84" s="14" t="s">
        <v>1618</v>
      </c>
      <c r="F84" s="14" t="s">
        <v>1667</v>
      </c>
      <c r="G84" s="14"/>
      <c r="H84" s="14" t="s">
        <v>1618</v>
      </c>
      <c r="I84" s="14"/>
      <c r="J84" s="4">
        <v>1000</v>
      </c>
      <c r="K84" s="4">
        <v>1000</v>
      </c>
      <c r="L84" s="14" t="s">
        <v>1648</v>
      </c>
    </row>
    <row r="85" spans="1:12" ht="285">
      <c r="A85" s="408">
        <v>76</v>
      </c>
      <c r="B85" s="412" t="s">
        <v>1614</v>
      </c>
      <c r="C85" s="14" t="s">
        <v>1649</v>
      </c>
      <c r="D85" s="14">
        <v>402164377</v>
      </c>
      <c r="E85" s="14" t="s">
        <v>1618</v>
      </c>
      <c r="F85" s="14" t="s">
        <v>1667</v>
      </c>
      <c r="G85" s="14"/>
      <c r="H85" s="14" t="s">
        <v>1618</v>
      </c>
      <c r="I85" s="14"/>
      <c r="J85" s="4">
        <v>1600</v>
      </c>
      <c r="K85" s="4">
        <v>1600</v>
      </c>
      <c r="L85" s="14" t="s">
        <v>1650</v>
      </c>
    </row>
    <row r="86" spans="1:12" ht="285">
      <c r="A86" s="14">
        <v>77</v>
      </c>
      <c r="B86" s="412" t="s">
        <v>1614</v>
      </c>
      <c r="C86" s="14" t="s">
        <v>1651</v>
      </c>
      <c r="D86" s="14">
        <v>55001012531</v>
      </c>
      <c r="E86" s="14" t="s">
        <v>1618</v>
      </c>
      <c r="F86" s="14" t="s">
        <v>1667</v>
      </c>
      <c r="G86" s="14"/>
      <c r="H86" s="14" t="s">
        <v>1618</v>
      </c>
      <c r="I86" s="14"/>
      <c r="J86" s="4">
        <v>800</v>
      </c>
      <c r="K86" s="4">
        <v>800</v>
      </c>
      <c r="L86" s="14" t="s">
        <v>1650</v>
      </c>
    </row>
    <row r="87" spans="1:12" ht="252">
      <c r="A87" s="14">
        <v>78</v>
      </c>
      <c r="B87" s="424" t="s">
        <v>1614</v>
      </c>
      <c r="C87" s="425" t="s">
        <v>1658</v>
      </c>
      <c r="D87" s="426">
        <v>445471230</v>
      </c>
      <c r="E87" s="427" t="s">
        <v>1618</v>
      </c>
      <c r="F87" s="14" t="s">
        <v>1667</v>
      </c>
      <c r="G87" s="427"/>
      <c r="H87" s="427" t="s">
        <v>1618</v>
      </c>
      <c r="I87" s="428"/>
      <c r="J87" s="428">
        <v>500</v>
      </c>
      <c r="K87" s="428">
        <v>500</v>
      </c>
      <c r="L87" s="418" t="s">
        <v>1659</v>
      </c>
    </row>
    <row r="88" spans="1:12" ht="216">
      <c r="A88" s="408">
        <v>79</v>
      </c>
      <c r="B88" s="429" t="s">
        <v>1614</v>
      </c>
      <c r="C88" s="414" t="s">
        <v>1655</v>
      </c>
      <c r="D88" s="414">
        <v>404409252</v>
      </c>
      <c r="E88" s="14" t="s">
        <v>1618</v>
      </c>
      <c r="F88" s="14" t="s">
        <v>1667</v>
      </c>
      <c r="G88" s="14"/>
      <c r="H88" s="14" t="s">
        <v>1618</v>
      </c>
      <c r="I88" s="413"/>
      <c r="J88" s="413">
        <v>2000</v>
      </c>
      <c r="K88" s="413">
        <v>2000</v>
      </c>
      <c r="L88" s="416" t="s">
        <v>1668</v>
      </c>
    </row>
    <row r="89" spans="1:12" ht="76.5">
      <c r="A89" s="14">
        <v>80</v>
      </c>
      <c r="B89" s="409" t="s">
        <v>1614</v>
      </c>
      <c r="C89" s="84" t="s">
        <v>1615</v>
      </c>
      <c r="D89" s="73"/>
      <c r="E89" s="410" t="s">
        <v>1616</v>
      </c>
      <c r="F89" s="73"/>
      <c r="G89" s="73"/>
      <c r="H89" s="410" t="s">
        <v>1616</v>
      </c>
      <c r="I89" s="73"/>
      <c r="J89" s="398"/>
      <c r="K89" s="430">
        <f>403.93+61597.85</f>
        <v>62001.78</v>
      </c>
      <c r="L89" s="73"/>
    </row>
    <row r="90" spans="1:12" ht="360">
      <c r="A90" s="14">
        <v>81</v>
      </c>
      <c r="B90" s="412" t="s">
        <v>324</v>
      </c>
      <c r="C90" s="14" t="s">
        <v>1623</v>
      </c>
      <c r="D90" s="14">
        <v>402071510</v>
      </c>
      <c r="E90" s="14" t="s">
        <v>1669</v>
      </c>
      <c r="F90" s="14" t="s">
        <v>1670</v>
      </c>
      <c r="G90" s="14">
        <v>0</v>
      </c>
      <c r="H90" s="14" t="s">
        <v>1669</v>
      </c>
      <c r="I90" s="14">
        <v>0</v>
      </c>
      <c r="J90" s="4">
        <v>2000</v>
      </c>
      <c r="K90" s="4">
        <v>2000</v>
      </c>
      <c r="L90" s="14" t="s">
        <v>1671</v>
      </c>
    </row>
    <row r="91" spans="1:12" ht="300">
      <c r="A91" s="408">
        <v>82</v>
      </c>
      <c r="B91" s="412" t="s">
        <v>324</v>
      </c>
      <c r="C91" s="14" t="s">
        <v>1672</v>
      </c>
      <c r="D91" s="14">
        <v>405592158</v>
      </c>
      <c r="E91" s="14" t="s">
        <v>1669</v>
      </c>
      <c r="F91" s="14" t="s">
        <v>1670</v>
      </c>
      <c r="G91" s="14">
        <v>0</v>
      </c>
      <c r="H91" s="14" t="s">
        <v>1669</v>
      </c>
      <c r="I91" s="14">
        <v>0</v>
      </c>
      <c r="J91" s="4">
        <v>1000</v>
      </c>
      <c r="K91" s="4">
        <v>1000</v>
      </c>
      <c r="L91" s="14" t="s">
        <v>1673</v>
      </c>
    </row>
    <row r="92" spans="1:12" ht="345">
      <c r="A92" s="14">
        <v>83</v>
      </c>
      <c r="B92" s="412" t="s">
        <v>324</v>
      </c>
      <c r="C92" s="14" t="s">
        <v>1662</v>
      </c>
      <c r="D92" s="14">
        <v>405309349</v>
      </c>
      <c r="E92" s="14" t="s">
        <v>1669</v>
      </c>
      <c r="F92" s="14" t="s">
        <v>1670</v>
      </c>
      <c r="G92" s="14">
        <v>0</v>
      </c>
      <c r="H92" s="14" t="s">
        <v>1669</v>
      </c>
      <c r="I92" s="14">
        <v>0</v>
      </c>
      <c r="J92" s="4">
        <v>1000</v>
      </c>
      <c r="K92" s="4">
        <v>1000</v>
      </c>
      <c r="L92" s="14" t="s">
        <v>1674</v>
      </c>
    </row>
    <row r="93" spans="1:12" ht="330">
      <c r="A93" s="14">
        <v>84</v>
      </c>
      <c r="B93" s="412" t="s">
        <v>324</v>
      </c>
      <c r="C93" s="13" t="s">
        <v>1675</v>
      </c>
      <c r="D93" s="13">
        <v>402164377</v>
      </c>
      <c r="E93" s="14" t="s">
        <v>1669</v>
      </c>
      <c r="F93" s="14" t="s">
        <v>1670</v>
      </c>
      <c r="G93" s="14">
        <v>0</v>
      </c>
      <c r="H93" s="14" t="s">
        <v>1669</v>
      </c>
      <c r="I93" s="14">
        <v>0</v>
      </c>
      <c r="J93" s="4">
        <v>1600</v>
      </c>
      <c r="K93" s="4">
        <v>1600</v>
      </c>
      <c r="L93" s="14" t="s">
        <v>1676</v>
      </c>
    </row>
    <row r="94" spans="1:12" ht="405">
      <c r="A94" s="408">
        <v>85</v>
      </c>
      <c r="B94" s="412" t="s">
        <v>324</v>
      </c>
      <c r="C94" s="73" t="s">
        <v>1647</v>
      </c>
      <c r="D94" s="73">
        <v>405371869</v>
      </c>
      <c r="E94" s="73" t="s">
        <v>1669</v>
      </c>
      <c r="F94" s="73" t="s">
        <v>1670</v>
      </c>
      <c r="G94" s="73">
        <v>0</v>
      </c>
      <c r="H94" s="73" t="s">
        <v>1669</v>
      </c>
      <c r="I94" s="73">
        <v>0</v>
      </c>
      <c r="J94" s="4">
        <v>1000</v>
      </c>
      <c r="K94" s="4">
        <v>1000</v>
      </c>
      <c r="L94" s="73" t="s">
        <v>1677</v>
      </c>
    </row>
    <row r="95" spans="1:12" ht="409.5">
      <c r="A95" s="14">
        <v>86</v>
      </c>
      <c r="B95" s="412" t="s">
        <v>324</v>
      </c>
      <c r="C95" s="73" t="s">
        <v>1645</v>
      </c>
      <c r="D95" s="73">
        <v>404470363</v>
      </c>
      <c r="E95" s="73" t="s">
        <v>1669</v>
      </c>
      <c r="F95" s="73" t="s">
        <v>1670</v>
      </c>
      <c r="G95" s="73">
        <v>0</v>
      </c>
      <c r="H95" s="73" t="s">
        <v>1669</v>
      </c>
      <c r="I95" s="73">
        <v>0</v>
      </c>
      <c r="J95" s="4">
        <v>1000</v>
      </c>
      <c r="K95" s="4">
        <v>1000</v>
      </c>
      <c r="L95" s="73" t="s">
        <v>1678</v>
      </c>
    </row>
    <row r="96" spans="1:12" ht="409.5">
      <c r="A96" s="14">
        <v>87</v>
      </c>
      <c r="B96" s="412" t="s">
        <v>324</v>
      </c>
      <c r="C96" s="73" t="s">
        <v>1643</v>
      </c>
      <c r="D96" s="73">
        <v>406132395</v>
      </c>
      <c r="E96" s="73" t="s">
        <v>1669</v>
      </c>
      <c r="F96" s="73" t="s">
        <v>1670</v>
      </c>
      <c r="G96" s="73">
        <v>0</v>
      </c>
      <c r="H96" s="73" t="s">
        <v>1669</v>
      </c>
      <c r="I96" s="73">
        <v>0</v>
      </c>
      <c r="J96" s="4">
        <v>500</v>
      </c>
      <c r="K96" s="4">
        <v>500</v>
      </c>
      <c r="L96" s="73" t="s">
        <v>1679</v>
      </c>
    </row>
    <row r="97" spans="1:12" ht="405">
      <c r="A97" s="408">
        <v>88</v>
      </c>
      <c r="B97" s="412" t="s">
        <v>324</v>
      </c>
      <c r="C97" s="73" t="s">
        <v>1641</v>
      </c>
      <c r="D97" s="73">
        <v>406178283</v>
      </c>
      <c r="E97" s="73" t="s">
        <v>1669</v>
      </c>
      <c r="F97" s="73" t="s">
        <v>1670</v>
      </c>
      <c r="G97" s="73">
        <v>0</v>
      </c>
      <c r="H97" s="73" t="s">
        <v>1669</v>
      </c>
      <c r="I97" s="73">
        <v>0</v>
      </c>
      <c r="J97" s="4">
        <v>2500</v>
      </c>
      <c r="K97" s="4">
        <v>2500</v>
      </c>
      <c r="L97" s="73" t="s">
        <v>1680</v>
      </c>
    </row>
    <row r="98" spans="1:12" ht="409.5">
      <c r="A98" s="14">
        <v>89</v>
      </c>
      <c r="B98" s="412" t="s">
        <v>324</v>
      </c>
      <c r="C98" s="73" t="s">
        <v>1639</v>
      </c>
      <c r="D98" s="73">
        <v>405154924</v>
      </c>
      <c r="E98" s="73" t="s">
        <v>1669</v>
      </c>
      <c r="F98" s="73" t="s">
        <v>1670</v>
      </c>
      <c r="G98" s="73">
        <v>0</v>
      </c>
      <c r="H98" s="73" t="s">
        <v>1669</v>
      </c>
      <c r="I98" s="73">
        <v>0</v>
      </c>
      <c r="J98" s="4">
        <v>1250</v>
      </c>
      <c r="K98" s="4">
        <v>1250</v>
      </c>
      <c r="L98" s="73" t="s">
        <v>1681</v>
      </c>
    </row>
    <row r="99" spans="1:12" ht="409.5">
      <c r="A99" s="14">
        <v>90</v>
      </c>
      <c r="B99" s="412" t="s">
        <v>324</v>
      </c>
      <c r="C99" s="73" t="s">
        <v>1637</v>
      </c>
      <c r="D99" s="73">
        <v>406069757</v>
      </c>
      <c r="E99" s="73" t="s">
        <v>1669</v>
      </c>
      <c r="F99" s="73" t="s">
        <v>1670</v>
      </c>
      <c r="G99" s="73">
        <v>0</v>
      </c>
      <c r="H99" s="73" t="s">
        <v>1669</v>
      </c>
      <c r="I99" s="73">
        <v>0</v>
      </c>
      <c r="J99" s="4">
        <v>800</v>
      </c>
      <c r="K99" s="4">
        <v>800</v>
      </c>
      <c r="L99" s="73" t="s">
        <v>1682</v>
      </c>
    </row>
    <row r="100" spans="1:12" ht="409.5">
      <c r="A100" s="408">
        <v>91</v>
      </c>
      <c r="B100" s="412" t="s">
        <v>324</v>
      </c>
      <c r="C100" s="73" t="s">
        <v>1635</v>
      </c>
      <c r="D100" s="73">
        <v>405283562</v>
      </c>
      <c r="E100" s="73" t="s">
        <v>1669</v>
      </c>
      <c r="F100" s="73" t="s">
        <v>1670</v>
      </c>
      <c r="G100" s="73">
        <v>0</v>
      </c>
      <c r="H100" s="73" t="s">
        <v>1669</v>
      </c>
      <c r="I100" s="73">
        <v>0</v>
      </c>
      <c r="J100" s="4">
        <v>1500</v>
      </c>
      <c r="K100" s="4">
        <v>1500</v>
      </c>
      <c r="L100" s="73" t="s">
        <v>1683</v>
      </c>
    </row>
    <row r="101" spans="1:12" ht="409.5">
      <c r="A101" s="14">
        <v>92</v>
      </c>
      <c r="B101" s="412" t="s">
        <v>324</v>
      </c>
      <c r="C101" s="73" t="s">
        <v>1684</v>
      </c>
      <c r="D101" s="73">
        <v>44571230</v>
      </c>
      <c r="E101" s="73" t="s">
        <v>1669</v>
      </c>
      <c r="F101" s="73" t="s">
        <v>1670</v>
      </c>
      <c r="G101" s="73">
        <v>0</v>
      </c>
      <c r="H101" s="73" t="s">
        <v>1669</v>
      </c>
      <c r="I101" s="73">
        <v>0</v>
      </c>
      <c r="J101" s="4">
        <v>500</v>
      </c>
      <c r="K101" s="4">
        <v>500</v>
      </c>
      <c r="L101" s="73" t="s">
        <v>1685</v>
      </c>
    </row>
    <row r="102" spans="1:12" ht="360">
      <c r="A102" s="14">
        <v>93</v>
      </c>
      <c r="B102" s="412" t="s">
        <v>324</v>
      </c>
      <c r="C102" s="73" t="s">
        <v>1629</v>
      </c>
      <c r="D102" s="73">
        <v>405003106</v>
      </c>
      <c r="E102" s="73" t="s">
        <v>1669</v>
      </c>
      <c r="F102" s="73" t="s">
        <v>1670</v>
      </c>
      <c r="G102" s="73">
        <v>0</v>
      </c>
      <c r="H102" s="73" t="s">
        <v>1669</v>
      </c>
      <c r="I102" s="73">
        <v>0</v>
      </c>
      <c r="J102" s="4">
        <v>1000</v>
      </c>
      <c r="K102" s="4">
        <v>1000</v>
      </c>
      <c r="L102" s="73" t="s">
        <v>1686</v>
      </c>
    </row>
    <row r="103" spans="1:12" ht="360">
      <c r="A103" s="408">
        <v>94</v>
      </c>
      <c r="B103" s="412" t="s">
        <v>324</v>
      </c>
      <c r="C103" s="73" t="s">
        <v>1617</v>
      </c>
      <c r="D103" s="73">
        <v>404413773</v>
      </c>
      <c r="E103" s="73" t="s">
        <v>1669</v>
      </c>
      <c r="F103" s="73" t="s">
        <v>1670</v>
      </c>
      <c r="G103" s="73">
        <v>0</v>
      </c>
      <c r="H103" s="73" t="s">
        <v>1669</v>
      </c>
      <c r="I103" s="73">
        <v>0</v>
      </c>
      <c r="J103" s="4">
        <v>500</v>
      </c>
      <c r="K103" s="4">
        <v>500</v>
      </c>
      <c r="L103" s="73" t="s">
        <v>1687</v>
      </c>
    </row>
    <row r="104" spans="1:12" ht="345">
      <c r="A104" s="14">
        <v>95</v>
      </c>
      <c r="B104" s="412" t="s">
        <v>324</v>
      </c>
      <c r="C104" s="73" t="s">
        <v>1627</v>
      </c>
      <c r="D104" s="73">
        <v>400188541</v>
      </c>
      <c r="E104" s="73" t="s">
        <v>1669</v>
      </c>
      <c r="F104" s="73" t="s">
        <v>1670</v>
      </c>
      <c r="G104" s="73">
        <v>0</v>
      </c>
      <c r="H104" s="73" t="s">
        <v>1669</v>
      </c>
      <c r="I104" s="73">
        <v>0</v>
      </c>
      <c r="J104" s="4">
        <v>500</v>
      </c>
      <c r="K104" s="4">
        <v>500</v>
      </c>
      <c r="L104" s="73" t="s">
        <v>1688</v>
      </c>
    </row>
    <row r="105" spans="1:12" ht="345">
      <c r="A105" s="14">
        <v>96</v>
      </c>
      <c r="B105" s="412" t="s">
        <v>324</v>
      </c>
      <c r="C105" s="73" t="s">
        <v>1689</v>
      </c>
      <c r="D105" s="73">
        <v>415593414</v>
      </c>
      <c r="E105" s="73" t="s">
        <v>1669</v>
      </c>
      <c r="F105" s="73" t="s">
        <v>1670</v>
      </c>
      <c r="G105" s="73">
        <v>0</v>
      </c>
      <c r="H105" s="73" t="s">
        <v>1669</v>
      </c>
      <c r="I105" s="73">
        <v>0</v>
      </c>
      <c r="J105" s="4">
        <v>500</v>
      </c>
      <c r="K105" s="4">
        <v>500</v>
      </c>
      <c r="L105" s="73" t="s">
        <v>1690</v>
      </c>
    </row>
    <row r="106" spans="1:12" ht="345">
      <c r="A106" s="408">
        <v>97</v>
      </c>
      <c r="B106" s="412" t="s">
        <v>324</v>
      </c>
      <c r="C106" s="73" t="s">
        <v>1625</v>
      </c>
      <c r="D106" s="73">
        <v>202353185</v>
      </c>
      <c r="E106" s="73" t="s">
        <v>1669</v>
      </c>
      <c r="F106" s="73" t="s">
        <v>1670</v>
      </c>
      <c r="G106" s="73">
        <v>0</v>
      </c>
      <c r="H106" s="73" t="s">
        <v>1669</v>
      </c>
      <c r="I106" s="73">
        <v>0</v>
      </c>
      <c r="J106" s="4">
        <v>1500</v>
      </c>
      <c r="K106" s="4">
        <v>1500</v>
      </c>
      <c r="L106" s="73" t="s">
        <v>1691</v>
      </c>
    </row>
    <row r="107" spans="1:12" ht="409.5">
      <c r="A107" s="14">
        <v>98</v>
      </c>
      <c r="B107" s="412" t="s">
        <v>324</v>
      </c>
      <c r="C107" s="73" t="s">
        <v>1655</v>
      </c>
      <c r="D107" s="73">
        <v>404409252</v>
      </c>
      <c r="E107" s="73" t="s">
        <v>1669</v>
      </c>
      <c r="F107" s="73" t="s">
        <v>1670</v>
      </c>
      <c r="G107" s="73">
        <v>0</v>
      </c>
      <c r="H107" s="73" t="s">
        <v>1669</v>
      </c>
      <c r="I107" s="73">
        <v>0</v>
      </c>
      <c r="J107" s="4">
        <v>2000</v>
      </c>
      <c r="K107" s="4">
        <v>2000</v>
      </c>
      <c r="L107" s="73" t="s">
        <v>1692</v>
      </c>
    </row>
    <row r="108" spans="1:12" ht="345">
      <c r="A108" s="14">
        <v>99</v>
      </c>
      <c r="B108" s="412" t="s">
        <v>324</v>
      </c>
      <c r="C108" s="73" t="s">
        <v>1651</v>
      </c>
      <c r="D108" s="73">
        <v>55001012531</v>
      </c>
      <c r="E108" s="73" t="s">
        <v>1669</v>
      </c>
      <c r="F108" s="73" t="s">
        <v>1670</v>
      </c>
      <c r="G108" s="73">
        <v>0</v>
      </c>
      <c r="H108" s="73" t="s">
        <v>1669</v>
      </c>
      <c r="I108" s="73">
        <v>0</v>
      </c>
      <c r="J108" s="4">
        <v>800</v>
      </c>
      <c r="K108" s="4">
        <v>800</v>
      </c>
      <c r="L108" s="73" t="s">
        <v>1693</v>
      </c>
    </row>
    <row r="109" spans="1:12" ht="409.5">
      <c r="A109" s="408">
        <v>100</v>
      </c>
      <c r="B109" s="412" t="s">
        <v>324</v>
      </c>
      <c r="C109" s="73" t="s">
        <v>1662</v>
      </c>
      <c r="D109" s="73">
        <v>405309349</v>
      </c>
      <c r="E109" s="73" t="s">
        <v>1669</v>
      </c>
      <c r="F109" s="73" t="s">
        <v>1694</v>
      </c>
      <c r="G109" s="73">
        <v>0</v>
      </c>
      <c r="H109" s="73" t="s">
        <v>1669</v>
      </c>
      <c r="I109" s="73">
        <v>0</v>
      </c>
      <c r="J109" s="4">
        <v>1000</v>
      </c>
      <c r="K109" s="4">
        <v>1000</v>
      </c>
      <c r="L109" s="73" t="s">
        <v>1674</v>
      </c>
    </row>
    <row r="110" spans="1:12" ht="360">
      <c r="A110" s="14">
        <v>101</v>
      </c>
      <c r="B110" s="412" t="s">
        <v>324</v>
      </c>
      <c r="C110" s="73" t="s">
        <v>1672</v>
      </c>
      <c r="D110" s="73">
        <v>405592158</v>
      </c>
      <c r="E110" s="73" t="s">
        <v>1669</v>
      </c>
      <c r="F110" s="73" t="s">
        <v>1694</v>
      </c>
      <c r="G110" s="73">
        <v>0</v>
      </c>
      <c r="H110" s="73" t="s">
        <v>1669</v>
      </c>
      <c r="I110" s="73">
        <v>0</v>
      </c>
      <c r="J110" s="4">
        <v>1000</v>
      </c>
      <c r="K110" s="4">
        <v>1000</v>
      </c>
      <c r="L110" s="73" t="s">
        <v>1673</v>
      </c>
    </row>
    <row r="111" spans="1:12" ht="409.5">
      <c r="A111" s="14">
        <v>102</v>
      </c>
      <c r="B111" s="412" t="s">
        <v>324</v>
      </c>
      <c r="C111" s="73" t="s">
        <v>1623</v>
      </c>
      <c r="D111" s="73">
        <v>402071510</v>
      </c>
      <c r="E111" s="73" t="s">
        <v>1669</v>
      </c>
      <c r="F111" s="73" t="s">
        <v>1694</v>
      </c>
      <c r="G111" s="73">
        <v>0</v>
      </c>
      <c r="H111" s="73" t="s">
        <v>1669</v>
      </c>
      <c r="I111" s="73">
        <v>0</v>
      </c>
      <c r="J111" s="4">
        <v>2000</v>
      </c>
      <c r="K111" s="4">
        <v>2000</v>
      </c>
      <c r="L111" s="73" t="s">
        <v>1671</v>
      </c>
    </row>
    <row r="112" spans="1:12" ht="409.5">
      <c r="A112" s="408">
        <v>103</v>
      </c>
      <c r="B112" s="412" t="s">
        <v>324</v>
      </c>
      <c r="C112" s="73" t="s">
        <v>1655</v>
      </c>
      <c r="D112" s="73">
        <v>404409252</v>
      </c>
      <c r="E112" s="73" t="s">
        <v>1669</v>
      </c>
      <c r="F112" s="73" t="s">
        <v>1694</v>
      </c>
      <c r="G112" s="73">
        <v>0</v>
      </c>
      <c r="H112" s="73" t="s">
        <v>1669</v>
      </c>
      <c r="I112" s="73">
        <v>0</v>
      </c>
      <c r="J112" s="4">
        <v>2000</v>
      </c>
      <c r="K112" s="4">
        <v>2000</v>
      </c>
      <c r="L112" s="73" t="s">
        <v>1692</v>
      </c>
    </row>
    <row r="113" spans="1:12" ht="345">
      <c r="A113" s="14">
        <v>104</v>
      </c>
      <c r="B113" s="412" t="s">
        <v>324</v>
      </c>
      <c r="C113" s="73" t="s">
        <v>1625</v>
      </c>
      <c r="D113" s="73">
        <v>202353185</v>
      </c>
      <c r="E113" s="73" t="s">
        <v>1669</v>
      </c>
      <c r="F113" s="73" t="s">
        <v>1694</v>
      </c>
      <c r="G113" s="73">
        <v>0</v>
      </c>
      <c r="H113" s="73" t="s">
        <v>1669</v>
      </c>
      <c r="I113" s="73">
        <v>0</v>
      </c>
      <c r="J113" s="4">
        <v>1500</v>
      </c>
      <c r="K113" s="4">
        <v>1500</v>
      </c>
      <c r="L113" s="73" t="s">
        <v>1691</v>
      </c>
    </row>
    <row r="114" spans="1:12" ht="345">
      <c r="A114" s="14">
        <v>105</v>
      </c>
      <c r="B114" s="412" t="s">
        <v>324</v>
      </c>
      <c r="C114" s="73" t="s">
        <v>1689</v>
      </c>
      <c r="D114" s="73">
        <v>415593414</v>
      </c>
      <c r="E114" s="73" t="s">
        <v>1669</v>
      </c>
      <c r="F114" s="73" t="s">
        <v>1694</v>
      </c>
      <c r="G114" s="73">
        <v>0</v>
      </c>
      <c r="H114" s="73" t="s">
        <v>1669</v>
      </c>
      <c r="I114" s="73">
        <v>0</v>
      </c>
      <c r="J114" s="4">
        <v>500</v>
      </c>
      <c r="K114" s="4">
        <v>500</v>
      </c>
      <c r="L114" s="73" t="s">
        <v>1690</v>
      </c>
    </row>
    <row r="115" spans="1:12" ht="345">
      <c r="A115" s="408">
        <v>106</v>
      </c>
      <c r="B115" s="412" t="s">
        <v>324</v>
      </c>
      <c r="C115" s="73" t="s">
        <v>1627</v>
      </c>
      <c r="D115" s="73">
        <v>400188541</v>
      </c>
      <c r="E115" s="73" t="s">
        <v>1669</v>
      </c>
      <c r="F115" s="73" t="s">
        <v>1694</v>
      </c>
      <c r="G115" s="73">
        <v>0</v>
      </c>
      <c r="H115" s="73" t="s">
        <v>1669</v>
      </c>
      <c r="I115" s="73">
        <v>0</v>
      </c>
      <c r="J115" s="4">
        <v>500</v>
      </c>
      <c r="K115" s="4">
        <v>500</v>
      </c>
      <c r="L115" s="73" t="s">
        <v>1688</v>
      </c>
    </row>
    <row r="116" spans="1:12" ht="360">
      <c r="A116" s="14">
        <v>107</v>
      </c>
      <c r="B116" s="412" t="s">
        <v>324</v>
      </c>
      <c r="C116" s="73" t="s">
        <v>1617</v>
      </c>
      <c r="D116" s="73">
        <v>404413773</v>
      </c>
      <c r="E116" s="73" t="s">
        <v>1669</v>
      </c>
      <c r="F116" s="73" t="s">
        <v>1694</v>
      </c>
      <c r="G116" s="73">
        <v>0</v>
      </c>
      <c r="H116" s="73" t="s">
        <v>1669</v>
      </c>
      <c r="I116" s="73">
        <v>0</v>
      </c>
      <c r="J116" s="4">
        <v>500</v>
      </c>
      <c r="K116" s="4">
        <v>500</v>
      </c>
      <c r="L116" s="73" t="s">
        <v>1687</v>
      </c>
    </row>
    <row r="117" spans="1:12" ht="360">
      <c r="A117" s="14">
        <v>108</v>
      </c>
      <c r="B117" s="412" t="s">
        <v>324</v>
      </c>
      <c r="C117" s="73" t="s">
        <v>1629</v>
      </c>
      <c r="D117" s="73">
        <v>405003106</v>
      </c>
      <c r="E117" s="73" t="s">
        <v>1669</v>
      </c>
      <c r="F117" s="73" t="s">
        <v>1694</v>
      </c>
      <c r="G117" s="73">
        <v>0</v>
      </c>
      <c r="H117" s="73" t="s">
        <v>1669</v>
      </c>
      <c r="I117" s="73">
        <v>0</v>
      </c>
      <c r="J117" s="4">
        <v>1000</v>
      </c>
      <c r="K117" s="4">
        <v>1000</v>
      </c>
      <c r="L117" s="73" t="s">
        <v>1686</v>
      </c>
    </row>
    <row r="118" spans="1:12" ht="409.5">
      <c r="A118" s="408">
        <v>109</v>
      </c>
      <c r="B118" s="412" t="s">
        <v>324</v>
      </c>
      <c r="C118" s="73" t="s">
        <v>1684</v>
      </c>
      <c r="D118" s="73">
        <v>44571230</v>
      </c>
      <c r="E118" s="73" t="s">
        <v>1669</v>
      </c>
      <c r="F118" s="73" t="s">
        <v>1694</v>
      </c>
      <c r="G118" s="73">
        <v>0</v>
      </c>
      <c r="H118" s="73" t="s">
        <v>1669</v>
      </c>
      <c r="I118" s="73">
        <v>0</v>
      </c>
      <c r="J118" s="4">
        <v>500</v>
      </c>
      <c r="K118" s="4">
        <v>500</v>
      </c>
      <c r="L118" s="73" t="s">
        <v>1685</v>
      </c>
    </row>
    <row r="119" spans="1:12" ht="409.5">
      <c r="A119" s="14">
        <v>110</v>
      </c>
      <c r="B119" s="412" t="s">
        <v>324</v>
      </c>
      <c r="C119" s="73" t="s">
        <v>1635</v>
      </c>
      <c r="D119" s="73">
        <v>405283562</v>
      </c>
      <c r="E119" s="73" t="s">
        <v>1669</v>
      </c>
      <c r="F119" s="73" t="s">
        <v>1694</v>
      </c>
      <c r="G119" s="73">
        <v>0</v>
      </c>
      <c r="H119" s="73" t="s">
        <v>1669</v>
      </c>
      <c r="I119" s="73">
        <v>0</v>
      </c>
      <c r="J119" s="4">
        <v>1500</v>
      </c>
      <c r="K119" s="4">
        <v>1500</v>
      </c>
      <c r="L119" s="73" t="s">
        <v>1683</v>
      </c>
    </row>
    <row r="120" spans="1:12" ht="409.5">
      <c r="A120" s="14">
        <v>111</v>
      </c>
      <c r="B120" s="412" t="s">
        <v>324</v>
      </c>
      <c r="C120" s="73" t="s">
        <v>1637</v>
      </c>
      <c r="D120" s="73">
        <v>406069757</v>
      </c>
      <c r="E120" s="73" t="s">
        <v>1669</v>
      </c>
      <c r="F120" s="73" t="s">
        <v>1694</v>
      </c>
      <c r="G120" s="73">
        <v>0</v>
      </c>
      <c r="H120" s="73" t="s">
        <v>1669</v>
      </c>
      <c r="I120" s="73">
        <v>0</v>
      </c>
      <c r="J120" s="4">
        <v>800</v>
      </c>
      <c r="K120" s="4">
        <v>800</v>
      </c>
      <c r="L120" s="73" t="s">
        <v>1682</v>
      </c>
    </row>
    <row r="121" spans="1:12" ht="409.5">
      <c r="A121" s="408">
        <v>112</v>
      </c>
      <c r="B121" s="412" t="s">
        <v>324</v>
      </c>
      <c r="C121" s="73" t="s">
        <v>1639</v>
      </c>
      <c r="D121" s="73">
        <v>405154924</v>
      </c>
      <c r="E121" s="73" t="s">
        <v>1669</v>
      </c>
      <c r="F121" s="73" t="s">
        <v>1694</v>
      </c>
      <c r="G121" s="73">
        <v>0</v>
      </c>
      <c r="H121" s="73" t="s">
        <v>1669</v>
      </c>
      <c r="I121" s="73">
        <v>0</v>
      </c>
      <c r="J121" s="4">
        <v>1250</v>
      </c>
      <c r="K121" s="4">
        <v>1250</v>
      </c>
      <c r="L121" s="73" t="s">
        <v>1681</v>
      </c>
    </row>
    <row r="122" spans="1:12" ht="405">
      <c r="A122" s="14">
        <v>113</v>
      </c>
      <c r="B122" s="412" t="s">
        <v>324</v>
      </c>
      <c r="C122" s="73" t="s">
        <v>1641</v>
      </c>
      <c r="D122" s="73">
        <v>406178283</v>
      </c>
      <c r="E122" s="73" t="s">
        <v>1669</v>
      </c>
      <c r="F122" s="73" t="s">
        <v>1694</v>
      </c>
      <c r="G122" s="73">
        <v>0</v>
      </c>
      <c r="H122" s="73" t="s">
        <v>1669</v>
      </c>
      <c r="I122" s="73">
        <v>0</v>
      </c>
      <c r="J122" s="4">
        <v>2500</v>
      </c>
      <c r="K122" s="4">
        <v>2500</v>
      </c>
      <c r="L122" s="73" t="s">
        <v>1680</v>
      </c>
    </row>
    <row r="123" spans="1:12" ht="409.5">
      <c r="A123" s="14">
        <v>114</v>
      </c>
      <c r="B123" s="412" t="s">
        <v>324</v>
      </c>
      <c r="C123" s="73" t="s">
        <v>1643</v>
      </c>
      <c r="D123" s="73">
        <v>406132395</v>
      </c>
      <c r="E123" s="73" t="s">
        <v>1669</v>
      </c>
      <c r="F123" s="73" t="s">
        <v>1694</v>
      </c>
      <c r="G123" s="73">
        <v>0</v>
      </c>
      <c r="H123" s="73" t="s">
        <v>1669</v>
      </c>
      <c r="I123" s="73">
        <v>0</v>
      </c>
      <c r="J123" s="4">
        <v>500</v>
      </c>
      <c r="K123" s="4">
        <v>500</v>
      </c>
      <c r="L123" s="73" t="s">
        <v>1679</v>
      </c>
    </row>
    <row r="124" spans="1:12" ht="409.5">
      <c r="A124" s="408">
        <v>115</v>
      </c>
      <c r="B124" s="412" t="s">
        <v>324</v>
      </c>
      <c r="C124" s="73" t="s">
        <v>1645</v>
      </c>
      <c r="D124" s="73">
        <v>404470363</v>
      </c>
      <c r="E124" s="73" t="s">
        <v>1669</v>
      </c>
      <c r="F124" s="73" t="s">
        <v>1694</v>
      </c>
      <c r="G124" s="73">
        <v>0</v>
      </c>
      <c r="H124" s="73" t="s">
        <v>1669</v>
      </c>
      <c r="I124" s="73">
        <v>0</v>
      </c>
      <c r="J124" s="4">
        <v>1000</v>
      </c>
      <c r="K124" s="4">
        <v>1000</v>
      </c>
      <c r="L124" s="73" t="s">
        <v>1678</v>
      </c>
    </row>
    <row r="125" spans="1:12" ht="405">
      <c r="A125" s="14">
        <v>116</v>
      </c>
      <c r="B125" s="412" t="s">
        <v>324</v>
      </c>
      <c r="C125" s="73" t="s">
        <v>1647</v>
      </c>
      <c r="D125" s="73">
        <v>405371869</v>
      </c>
      <c r="E125" s="73" t="s">
        <v>1669</v>
      </c>
      <c r="F125" s="73" t="s">
        <v>1694</v>
      </c>
      <c r="G125" s="73">
        <v>0</v>
      </c>
      <c r="H125" s="73" t="s">
        <v>1669</v>
      </c>
      <c r="I125" s="73">
        <v>0</v>
      </c>
      <c r="J125" s="4">
        <v>1000</v>
      </c>
      <c r="K125" s="4">
        <v>1000</v>
      </c>
      <c r="L125" s="73" t="s">
        <v>1677</v>
      </c>
    </row>
    <row r="126" spans="1:12" ht="405">
      <c r="A126" s="14">
        <v>117</v>
      </c>
      <c r="B126" s="412" t="s">
        <v>324</v>
      </c>
      <c r="C126" s="73" t="s">
        <v>1675</v>
      </c>
      <c r="D126" s="73">
        <v>402164377</v>
      </c>
      <c r="E126" s="73" t="s">
        <v>1669</v>
      </c>
      <c r="F126" s="73" t="s">
        <v>1694</v>
      </c>
      <c r="G126" s="73">
        <v>0</v>
      </c>
      <c r="H126" s="73" t="s">
        <v>1669</v>
      </c>
      <c r="I126" s="73">
        <v>0</v>
      </c>
      <c r="J126" s="4">
        <v>1600</v>
      </c>
      <c r="K126" s="4">
        <v>1600</v>
      </c>
      <c r="L126" s="73" t="s">
        <v>1676</v>
      </c>
    </row>
    <row r="127" spans="1:12" ht="345">
      <c r="A127" s="408">
        <v>118</v>
      </c>
      <c r="B127" s="412" t="s">
        <v>324</v>
      </c>
      <c r="C127" s="73" t="s">
        <v>1651</v>
      </c>
      <c r="D127" s="73">
        <v>55001012531</v>
      </c>
      <c r="E127" s="73" t="s">
        <v>1669</v>
      </c>
      <c r="F127" s="73" t="s">
        <v>1694</v>
      </c>
      <c r="G127" s="73">
        <v>0</v>
      </c>
      <c r="H127" s="73" t="s">
        <v>1669</v>
      </c>
      <c r="I127" s="73">
        <v>0</v>
      </c>
      <c r="J127" s="4">
        <v>800</v>
      </c>
      <c r="K127" s="4">
        <v>800</v>
      </c>
      <c r="L127" s="73" t="s">
        <v>1693</v>
      </c>
    </row>
    <row r="128" spans="1:12" ht="330">
      <c r="A128" s="14">
        <v>119</v>
      </c>
      <c r="B128" s="412" t="s">
        <v>324</v>
      </c>
      <c r="C128" s="73" t="s">
        <v>1695</v>
      </c>
      <c r="D128" s="73">
        <v>401951189</v>
      </c>
      <c r="E128" s="73" t="s">
        <v>1669</v>
      </c>
      <c r="F128" s="73" t="s">
        <v>1696</v>
      </c>
      <c r="G128" s="73">
        <v>0</v>
      </c>
      <c r="H128" s="73" t="s">
        <v>1669</v>
      </c>
      <c r="I128" s="73">
        <v>0</v>
      </c>
      <c r="J128" s="4">
        <v>1000</v>
      </c>
      <c r="K128" s="4">
        <v>6000</v>
      </c>
      <c r="L128" s="73" t="s">
        <v>1697</v>
      </c>
    </row>
    <row r="129" spans="1:12" ht="375">
      <c r="A129" s="14">
        <v>120</v>
      </c>
      <c r="B129" s="412" t="s">
        <v>324</v>
      </c>
      <c r="C129" s="73" t="s">
        <v>1662</v>
      </c>
      <c r="D129" s="73">
        <v>405309349</v>
      </c>
      <c r="E129" s="73" t="s">
        <v>1669</v>
      </c>
      <c r="F129" s="73" t="s">
        <v>1698</v>
      </c>
      <c r="G129" s="73">
        <v>0</v>
      </c>
      <c r="H129" s="73" t="s">
        <v>1669</v>
      </c>
      <c r="I129" s="73">
        <v>0</v>
      </c>
      <c r="J129" s="4">
        <v>1000</v>
      </c>
      <c r="K129" s="4">
        <v>1000</v>
      </c>
      <c r="L129" s="73" t="s">
        <v>1699</v>
      </c>
    </row>
    <row r="130" spans="1:12" ht="360">
      <c r="A130" s="408">
        <v>121</v>
      </c>
      <c r="B130" s="412" t="s">
        <v>324</v>
      </c>
      <c r="C130" s="73" t="s">
        <v>1660</v>
      </c>
      <c r="D130" s="73">
        <v>405592158</v>
      </c>
      <c r="E130" s="73" t="s">
        <v>1669</v>
      </c>
      <c r="F130" s="73" t="s">
        <v>1698</v>
      </c>
      <c r="G130" s="73">
        <v>0</v>
      </c>
      <c r="H130" s="73" t="s">
        <v>1669</v>
      </c>
      <c r="I130" s="73">
        <v>0</v>
      </c>
      <c r="J130" s="4">
        <v>1500</v>
      </c>
      <c r="K130" s="4">
        <v>1500</v>
      </c>
      <c r="L130" s="73" t="s">
        <v>1700</v>
      </c>
    </row>
    <row r="131" spans="1:12" ht="360">
      <c r="A131" s="14">
        <v>122</v>
      </c>
      <c r="B131" s="412" t="s">
        <v>324</v>
      </c>
      <c r="C131" s="73" t="s">
        <v>1655</v>
      </c>
      <c r="D131" s="73">
        <v>404409252</v>
      </c>
      <c r="E131" s="73" t="s">
        <v>1669</v>
      </c>
      <c r="F131" s="73" t="s">
        <v>1698</v>
      </c>
      <c r="G131" s="73">
        <v>0</v>
      </c>
      <c r="H131" s="73" t="s">
        <v>1669</v>
      </c>
      <c r="I131" s="73">
        <v>0</v>
      </c>
      <c r="J131" s="4">
        <v>2000</v>
      </c>
      <c r="K131" s="4">
        <v>2000</v>
      </c>
      <c r="L131" s="73" t="s">
        <v>1701</v>
      </c>
    </row>
    <row r="132" spans="1:12" ht="345">
      <c r="A132" s="14">
        <v>123</v>
      </c>
      <c r="B132" s="412" t="s">
        <v>324</v>
      </c>
      <c r="C132" s="73" t="s">
        <v>1651</v>
      </c>
      <c r="D132" s="73">
        <v>55001012531</v>
      </c>
      <c r="E132" s="73" t="s">
        <v>1669</v>
      </c>
      <c r="F132" s="73" t="s">
        <v>1698</v>
      </c>
      <c r="G132" s="73">
        <v>0</v>
      </c>
      <c r="H132" s="73" t="s">
        <v>1669</v>
      </c>
      <c r="I132" s="73">
        <v>0</v>
      </c>
      <c r="J132" s="4">
        <v>800</v>
      </c>
      <c r="K132" s="4">
        <v>800</v>
      </c>
      <c r="L132" s="73" t="s">
        <v>1702</v>
      </c>
    </row>
    <row r="133" spans="1:12" ht="345">
      <c r="A133" s="408">
        <v>124</v>
      </c>
      <c r="B133" s="412" t="s">
        <v>324</v>
      </c>
      <c r="C133" s="73" t="s">
        <v>1703</v>
      </c>
      <c r="D133" s="73">
        <v>402164377</v>
      </c>
      <c r="E133" s="73" t="s">
        <v>1669</v>
      </c>
      <c r="F133" s="73" t="s">
        <v>1698</v>
      </c>
      <c r="G133" s="73">
        <v>0</v>
      </c>
      <c r="H133" s="73" t="s">
        <v>1669</v>
      </c>
      <c r="I133" s="73">
        <v>0</v>
      </c>
      <c r="J133" s="4">
        <v>1600</v>
      </c>
      <c r="K133" s="4">
        <v>1600</v>
      </c>
      <c r="L133" s="73" t="s">
        <v>1704</v>
      </c>
    </row>
    <row r="134" spans="1:12" ht="345">
      <c r="A134" s="14">
        <v>125</v>
      </c>
      <c r="B134" s="412" t="s">
        <v>324</v>
      </c>
      <c r="C134" s="73" t="s">
        <v>1647</v>
      </c>
      <c r="D134" s="73">
        <v>405371869</v>
      </c>
      <c r="E134" s="73" t="s">
        <v>1669</v>
      </c>
      <c r="F134" s="73" t="s">
        <v>1698</v>
      </c>
      <c r="G134" s="73">
        <v>0</v>
      </c>
      <c r="H134" s="73" t="s">
        <v>1669</v>
      </c>
      <c r="I134" s="73">
        <v>0</v>
      </c>
      <c r="J134" s="4">
        <v>1000</v>
      </c>
      <c r="K134" s="4">
        <v>1000</v>
      </c>
      <c r="L134" s="73" t="s">
        <v>1705</v>
      </c>
    </row>
    <row r="135" spans="1:12" ht="360">
      <c r="A135" s="14">
        <v>126</v>
      </c>
      <c r="B135" s="412" t="s">
        <v>324</v>
      </c>
      <c r="C135" s="73" t="s">
        <v>1645</v>
      </c>
      <c r="D135" s="73">
        <v>404470363</v>
      </c>
      <c r="E135" s="73" t="s">
        <v>1669</v>
      </c>
      <c r="F135" s="73" t="s">
        <v>1698</v>
      </c>
      <c r="G135" s="73">
        <v>0</v>
      </c>
      <c r="H135" s="73" t="s">
        <v>1669</v>
      </c>
      <c r="I135" s="73">
        <v>0</v>
      </c>
      <c r="J135" s="4">
        <v>1000</v>
      </c>
      <c r="K135" s="4">
        <v>1000</v>
      </c>
      <c r="L135" s="73" t="s">
        <v>1706</v>
      </c>
    </row>
    <row r="136" spans="1:12" ht="360">
      <c r="A136" s="408">
        <v>127</v>
      </c>
      <c r="B136" s="412" t="s">
        <v>324</v>
      </c>
      <c r="C136" s="73" t="s">
        <v>1643</v>
      </c>
      <c r="D136" s="73">
        <v>406132395</v>
      </c>
      <c r="E136" s="73" t="s">
        <v>1669</v>
      </c>
      <c r="F136" s="73" t="s">
        <v>1698</v>
      </c>
      <c r="G136" s="73">
        <v>0</v>
      </c>
      <c r="H136" s="73" t="s">
        <v>1669</v>
      </c>
      <c r="I136" s="73">
        <v>0</v>
      </c>
      <c r="J136" s="4">
        <v>500</v>
      </c>
      <c r="K136" s="4">
        <v>500</v>
      </c>
      <c r="L136" s="73" t="s">
        <v>1707</v>
      </c>
    </row>
    <row r="137" spans="1:12" ht="405">
      <c r="A137" s="14">
        <v>128</v>
      </c>
      <c r="B137" s="412" t="s">
        <v>324</v>
      </c>
      <c r="C137" s="73" t="s">
        <v>1641</v>
      </c>
      <c r="D137" s="73">
        <v>406178283</v>
      </c>
      <c r="E137" s="73" t="s">
        <v>1669</v>
      </c>
      <c r="F137" s="73" t="s">
        <v>1698</v>
      </c>
      <c r="G137" s="73">
        <v>0</v>
      </c>
      <c r="H137" s="73" t="s">
        <v>1669</v>
      </c>
      <c r="I137" s="73">
        <v>0</v>
      </c>
      <c r="J137" s="4">
        <v>2500</v>
      </c>
      <c r="K137" s="4">
        <v>2500</v>
      </c>
      <c r="L137" s="73" t="s">
        <v>1708</v>
      </c>
    </row>
    <row r="138" spans="1:12" ht="360">
      <c r="A138" s="14">
        <v>129</v>
      </c>
      <c r="B138" s="412" t="s">
        <v>324</v>
      </c>
      <c r="C138" s="73" t="s">
        <v>1637</v>
      </c>
      <c r="D138" s="73">
        <v>406069757</v>
      </c>
      <c r="E138" s="73" t="s">
        <v>1669</v>
      </c>
      <c r="F138" s="73" t="s">
        <v>1698</v>
      </c>
      <c r="G138" s="73">
        <v>0</v>
      </c>
      <c r="H138" s="73" t="s">
        <v>1669</v>
      </c>
      <c r="I138" s="73">
        <v>0</v>
      </c>
      <c r="J138" s="4">
        <v>800</v>
      </c>
      <c r="K138" s="4">
        <v>800</v>
      </c>
      <c r="L138" s="73" t="s">
        <v>1709</v>
      </c>
    </row>
    <row r="139" spans="1:12" ht="409.5">
      <c r="A139" s="408">
        <v>130</v>
      </c>
      <c r="B139" s="412" t="s">
        <v>324</v>
      </c>
      <c r="C139" s="73" t="s">
        <v>1635</v>
      </c>
      <c r="D139" s="73">
        <v>405283562</v>
      </c>
      <c r="E139" s="73" t="s">
        <v>1669</v>
      </c>
      <c r="F139" s="73" t="s">
        <v>1698</v>
      </c>
      <c r="G139" s="73">
        <v>0</v>
      </c>
      <c r="H139" s="73" t="s">
        <v>1669</v>
      </c>
      <c r="I139" s="73">
        <v>0</v>
      </c>
      <c r="J139" s="4">
        <v>1500</v>
      </c>
      <c r="K139" s="4">
        <v>1500</v>
      </c>
      <c r="L139" s="73" t="s">
        <v>1710</v>
      </c>
    </row>
    <row r="140" spans="1:12" ht="409.5">
      <c r="A140" s="14">
        <v>131</v>
      </c>
      <c r="B140" s="412" t="s">
        <v>324</v>
      </c>
      <c r="C140" s="73" t="s">
        <v>1658</v>
      </c>
      <c r="D140" s="73">
        <v>445471230</v>
      </c>
      <c r="E140" s="73" t="s">
        <v>1669</v>
      </c>
      <c r="F140" s="73" t="s">
        <v>1698</v>
      </c>
      <c r="G140" s="73">
        <v>0</v>
      </c>
      <c r="H140" s="73" t="s">
        <v>1669</v>
      </c>
      <c r="I140" s="73">
        <v>0</v>
      </c>
      <c r="J140" s="4">
        <v>500</v>
      </c>
      <c r="K140" s="4">
        <v>500</v>
      </c>
      <c r="L140" s="73" t="s">
        <v>1711</v>
      </c>
    </row>
    <row r="141" spans="1:12" ht="360">
      <c r="A141" s="14">
        <v>132</v>
      </c>
      <c r="B141" s="412" t="s">
        <v>324</v>
      </c>
      <c r="C141" s="73" t="s">
        <v>1712</v>
      </c>
      <c r="D141" s="73">
        <v>406146237</v>
      </c>
      <c r="E141" s="73" t="s">
        <v>1669</v>
      </c>
      <c r="F141" s="73" t="s">
        <v>1698</v>
      </c>
      <c r="G141" s="73">
        <v>0</v>
      </c>
      <c r="H141" s="73" t="s">
        <v>1669</v>
      </c>
      <c r="I141" s="73">
        <v>0</v>
      </c>
      <c r="J141" s="4">
        <v>800</v>
      </c>
      <c r="K141" s="4">
        <v>800</v>
      </c>
      <c r="L141" s="73" t="s">
        <v>1713</v>
      </c>
    </row>
    <row r="142" spans="1:12" ht="345">
      <c r="A142" s="408">
        <v>133</v>
      </c>
      <c r="B142" s="412" t="s">
        <v>324</v>
      </c>
      <c r="C142" s="73" t="s">
        <v>1627</v>
      </c>
      <c r="D142" s="73">
        <v>400188541</v>
      </c>
      <c r="E142" s="73" t="s">
        <v>1669</v>
      </c>
      <c r="F142" s="73" t="s">
        <v>1698</v>
      </c>
      <c r="G142" s="73">
        <v>0</v>
      </c>
      <c r="H142" s="73" t="s">
        <v>1669</v>
      </c>
      <c r="I142" s="73">
        <v>0</v>
      </c>
      <c r="J142" s="4">
        <v>1050</v>
      </c>
      <c r="K142" s="4">
        <v>1050</v>
      </c>
      <c r="L142" s="73" t="s">
        <v>1714</v>
      </c>
    </row>
    <row r="143" spans="1:12" ht="345">
      <c r="A143" s="14">
        <v>134</v>
      </c>
      <c r="B143" s="412" t="s">
        <v>324</v>
      </c>
      <c r="C143" s="73" t="s">
        <v>1625</v>
      </c>
      <c r="D143" s="73">
        <v>202353185</v>
      </c>
      <c r="E143" s="73" t="s">
        <v>1669</v>
      </c>
      <c r="F143" s="73" t="s">
        <v>1698</v>
      </c>
      <c r="G143" s="73">
        <v>0</v>
      </c>
      <c r="H143" s="73" t="s">
        <v>1669</v>
      </c>
      <c r="I143" s="73">
        <v>0</v>
      </c>
      <c r="J143" s="4">
        <v>2700</v>
      </c>
      <c r="K143" s="4">
        <v>2700</v>
      </c>
      <c r="L143" s="73" t="s">
        <v>1715</v>
      </c>
    </row>
    <row r="144" spans="1:12" ht="405">
      <c r="A144" s="14">
        <v>135</v>
      </c>
      <c r="B144" s="412" t="s">
        <v>324</v>
      </c>
      <c r="C144" s="73" t="s">
        <v>1623</v>
      </c>
      <c r="D144" s="73">
        <v>402071510</v>
      </c>
      <c r="E144" s="73" t="s">
        <v>1669</v>
      </c>
      <c r="F144" s="73" t="s">
        <v>1698</v>
      </c>
      <c r="G144" s="73">
        <v>0</v>
      </c>
      <c r="H144" s="73" t="s">
        <v>1669</v>
      </c>
      <c r="I144" s="73">
        <v>0</v>
      </c>
      <c r="J144" s="4">
        <v>2000</v>
      </c>
      <c r="K144" s="4">
        <v>2000</v>
      </c>
      <c r="L144" s="73" t="s">
        <v>1716</v>
      </c>
    </row>
    <row r="145" spans="1:12" ht="345">
      <c r="A145" s="408">
        <v>136</v>
      </c>
      <c r="B145" s="412" t="s">
        <v>324</v>
      </c>
      <c r="C145" s="73" t="s">
        <v>1689</v>
      </c>
      <c r="D145" s="73">
        <v>415593414</v>
      </c>
      <c r="E145" s="73" t="s">
        <v>1669</v>
      </c>
      <c r="F145" s="73" t="s">
        <v>1698</v>
      </c>
      <c r="G145" s="73">
        <v>0</v>
      </c>
      <c r="H145" s="73" t="s">
        <v>1669</v>
      </c>
      <c r="I145" s="73">
        <v>0</v>
      </c>
      <c r="J145" s="4">
        <v>500</v>
      </c>
      <c r="K145" s="4">
        <v>500</v>
      </c>
      <c r="L145" s="73" t="s">
        <v>1717</v>
      </c>
    </row>
    <row r="146" spans="1:12" ht="360">
      <c r="A146" s="14">
        <v>137</v>
      </c>
      <c r="B146" s="412" t="s">
        <v>324</v>
      </c>
      <c r="C146" s="73" t="s">
        <v>1617</v>
      </c>
      <c r="D146" s="73">
        <v>404413773</v>
      </c>
      <c r="E146" s="73" t="s">
        <v>1669</v>
      </c>
      <c r="F146" s="73" t="s">
        <v>1698</v>
      </c>
      <c r="G146" s="73">
        <v>0</v>
      </c>
      <c r="H146" s="73" t="s">
        <v>1669</v>
      </c>
      <c r="I146" s="73">
        <v>0</v>
      </c>
      <c r="J146" s="4">
        <v>500</v>
      </c>
      <c r="K146" s="4">
        <v>500</v>
      </c>
      <c r="L146" s="73" t="s">
        <v>1718</v>
      </c>
    </row>
    <row r="147" spans="1:12" ht="360">
      <c r="A147" s="14">
        <v>138</v>
      </c>
      <c r="B147" s="412" t="s">
        <v>324</v>
      </c>
      <c r="C147" s="73" t="s">
        <v>1629</v>
      </c>
      <c r="D147" s="73">
        <v>405003106</v>
      </c>
      <c r="E147" s="73" t="s">
        <v>1669</v>
      </c>
      <c r="F147" s="73" t="s">
        <v>1698</v>
      </c>
      <c r="G147" s="73">
        <v>0</v>
      </c>
      <c r="H147" s="73" t="s">
        <v>1669</v>
      </c>
      <c r="I147" s="73">
        <v>0</v>
      </c>
      <c r="J147" s="4">
        <v>1500</v>
      </c>
      <c r="K147" s="4">
        <v>1500</v>
      </c>
      <c r="L147" s="73" t="s">
        <v>1719</v>
      </c>
    </row>
    <row r="148" spans="1:12" ht="15">
      <c r="A148" s="73" t="s">
        <v>256</v>
      </c>
      <c r="B148" s="282"/>
      <c r="C148" s="73"/>
      <c r="D148" s="73"/>
      <c r="E148" s="73"/>
      <c r="F148" s="73"/>
      <c r="G148" s="73"/>
      <c r="H148" s="73"/>
      <c r="I148" s="73"/>
      <c r="J148" s="4"/>
      <c r="K148" s="4"/>
      <c r="L148" s="73"/>
    </row>
    <row r="149" spans="1:12" ht="15">
      <c r="A149" s="212"/>
      <c r="B149" s="290"/>
      <c r="C149" s="213"/>
      <c r="D149" s="213"/>
      <c r="E149" s="213"/>
      <c r="F149" s="213"/>
      <c r="G149" s="212"/>
      <c r="H149" s="212"/>
      <c r="I149" s="212"/>
      <c r="J149" s="212" t="s">
        <v>399</v>
      </c>
      <c r="K149" s="214">
        <f>SUM(K10:K148)</f>
        <v>352338.29000000004</v>
      </c>
      <c r="L149" s="212"/>
    </row>
    <row r="150" spans="1:12" ht="15">
      <c r="A150" s="145"/>
      <c r="B150" s="145"/>
      <c r="C150" s="145"/>
      <c r="D150" s="145"/>
      <c r="E150" s="145"/>
      <c r="F150" s="145"/>
      <c r="G150" s="145"/>
      <c r="H150" s="145"/>
      <c r="I150" s="145"/>
      <c r="J150" s="145"/>
      <c r="K150" s="125"/>
    </row>
    <row r="151" spans="1:12" ht="30.75" customHeight="1">
      <c r="A151" s="497" t="s">
        <v>502</v>
      </c>
      <c r="B151" s="497"/>
      <c r="C151" s="497"/>
      <c r="D151" s="497"/>
      <c r="E151" s="497"/>
      <c r="F151" s="497"/>
      <c r="G151" s="497"/>
      <c r="H151" s="497"/>
      <c r="I151" s="497"/>
      <c r="J151" s="497"/>
      <c r="K151" s="497"/>
      <c r="L151" s="497"/>
    </row>
    <row r="152" spans="1:12" ht="15">
      <c r="A152" s="478" t="s">
        <v>462</v>
      </c>
      <c r="B152" s="478"/>
      <c r="C152" s="478"/>
      <c r="D152" s="478"/>
      <c r="E152" s="478"/>
      <c r="F152" s="478"/>
      <c r="G152" s="478"/>
      <c r="H152" s="478"/>
      <c r="I152" s="478"/>
      <c r="J152" s="478"/>
      <c r="K152" s="478"/>
      <c r="L152" s="478"/>
    </row>
    <row r="153" spans="1:12" ht="15">
      <c r="A153" s="478" t="s">
        <v>482</v>
      </c>
      <c r="B153" s="478"/>
      <c r="C153" s="478"/>
      <c r="D153" s="478"/>
      <c r="E153" s="478"/>
      <c r="F153" s="478"/>
      <c r="G153" s="478"/>
      <c r="H153" s="478"/>
      <c r="I153" s="478"/>
      <c r="J153" s="478"/>
      <c r="K153" s="478"/>
      <c r="L153" s="478"/>
    </row>
    <row r="154" spans="1:12" ht="15">
      <c r="A154" s="478" t="s">
        <v>463</v>
      </c>
      <c r="B154" s="478"/>
      <c r="C154" s="478"/>
      <c r="D154" s="478"/>
      <c r="E154" s="478"/>
      <c r="F154" s="478"/>
      <c r="G154" s="478"/>
      <c r="H154" s="478"/>
      <c r="I154" s="478"/>
      <c r="J154" s="478"/>
      <c r="K154" s="478"/>
      <c r="L154" s="478"/>
    </row>
    <row r="155" spans="1:12" ht="33.75" customHeight="1">
      <c r="A155" s="491" t="s">
        <v>464</v>
      </c>
      <c r="B155" s="491"/>
      <c r="C155" s="491"/>
      <c r="D155" s="491"/>
      <c r="E155" s="491"/>
      <c r="F155" s="491"/>
      <c r="G155" s="491"/>
      <c r="H155" s="491"/>
      <c r="I155" s="491"/>
      <c r="J155" s="491"/>
      <c r="K155" s="491"/>
      <c r="L155" s="491"/>
    </row>
    <row r="156" spans="1:12">
      <c r="A156" s="249"/>
      <c r="B156" s="249"/>
      <c r="C156" s="249"/>
      <c r="D156" s="249"/>
      <c r="E156" s="249"/>
      <c r="F156" s="249"/>
      <c r="G156" s="249"/>
      <c r="H156" s="249"/>
      <c r="I156" s="249"/>
      <c r="J156" s="249"/>
      <c r="K156" s="249"/>
    </row>
    <row r="157" spans="1:12" ht="15">
      <c r="A157" s="493" t="s">
        <v>93</v>
      </c>
      <c r="B157" s="493"/>
      <c r="C157" s="283"/>
      <c r="D157" s="284"/>
      <c r="E157" s="284"/>
      <c r="F157" s="283"/>
      <c r="G157" s="283"/>
      <c r="H157" s="283"/>
      <c r="I157" s="283"/>
      <c r="J157" s="283"/>
      <c r="K157" s="125"/>
    </row>
    <row r="158" spans="1:12" ht="15">
      <c r="A158" s="283"/>
      <c r="B158" s="284"/>
      <c r="C158" s="283"/>
      <c r="D158" s="284"/>
      <c r="E158" s="284"/>
      <c r="F158" s="283"/>
      <c r="G158" s="283"/>
      <c r="H158" s="283"/>
      <c r="I158" s="283"/>
      <c r="J158" s="285"/>
      <c r="K158" s="125"/>
    </row>
    <row r="159" spans="1:12" ht="15" customHeight="1">
      <c r="A159" s="283"/>
      <c r="B159" s="284"/>
      <c r="C159" s="494" t="s">
        <v>248</v>
      </c>
      <c r="D159" s="494"/>
      <c r="E159" s="286"/>
      <c r="F159" s="287"/>
      <c r="G159" s="495" t="s">
        <v>400</v>
      </c>
      <c r="H159" s="495"/>
      <c r="I159" s="495"/>
      <c r="J159" s="288"/>
      <c r="K159" s="125"/>
    </row>
    <row r="160" spans="1:12" ht="15">
      <c r="A160" s="283"/>
      <c r="B160" s="284"/>
      <c r="C160" s="283"/>
      <c r="D160" s="284"/>
      <c r="E160" s="284"/>
      <c r="F160" s="283"/>
      <c r="G160" s="496"/>
      <c r="H160" s="496"/>
      <c r="I160" s="496"/>
      <c r="J160" s="288"/>
      <c r="K160" s="125"/>
    </row>
    <row r="161" spans="1:11" ht="15">
      <c r="A161" s="283"/>
      <c r="B161" s="284"/>
      <c r="C161" s="492" t="s">
        <v>123</v>
      </c>
      <c r="D161" s="492"/>
      <c r="E161" s="286"/>
      <c r="F161" s="287"/>
      <c r="G161" s="283"/>
      <c r="H161" s="283"/>
      <c r="I161" s="283"/>
      <c r="J161" s="283"/>
      <c r="K161" s="125"/>
    </row>
  </sheetData>
  <mergeCells count="11">
    <mergeCell ref="A154:L154"/>
    <mergeCell ref="A155:L155"/>
    <mergeCell ref="C161:D161"/>
    <mergeCell ref="A2:D2"/>
    <mergeCell ref="K3:L3"/>
    <mergeCell ref="A157:B157"/>
    <mergeCell ref="C159:D159"/>
    <mergeCell ref="G159:I160"/>
    <mergeCell ref="A151:L151"/>
    <mergeCell ref="A152:L152"/>
    <mergeCell ref="A153:L153"/>
  </mergeCells>
  <dataValidations count="1">
    <dataValidation type="list" allowBlank="1" showInputMessage="1" showErrorMessage="1" sqref="B10:B149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N7</vt:lpstr>
      <vt:lpstr>ფორმა N 7.1</vt:lpstr>
      <vt:lpstr>ფორმა N8</vt:lpstr>
      <vt:lpstr>ფორმა N8.1</vt:lpstr>
      <vt:lpstr>ფორმა N8.2</vt:lpstr>
      <vt:lpstr>ფორმა 8.3</vt:lpstr>
      <vt:lpstr>ფორმა N 9</vt:lpstr>
      <vt:lpstr>ფორმა N9.1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8.3'!Print_Area</vt:lpstr>
      <vt:lpstr>'ფორმა N 7.1'!Print_Area</vt:lpstr>
      <vt:lpstr>'ფორმა N 9'!Print_Area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N7'!Print_Area</vt:lpstr>
      <vt:lpstr>'ფორმა N8'!Print_Area</vt:lpstr>
      <vt:lpstr>'ფორმა N8.1'!Print_Area</vt:lpstr>
      <vt:lpstr>'ფორმა N8.2'!Print_Area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2024-01-24T12:21:57Z</cp:lastPrinted>
  <dcterms:created xsi:type="dcterms:W3CDTF">2011-12-27T13:20:18Z</dcterms:created>
  <dcterms:modified xsi:type="dcterms:W3CDTF">2024-01-26T10:22:33Z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{0DA2E9AC-31F5-41A4-A732-7FA82901FFC7}</vt:lpwstr>
  </property>
  <property fmtid="{D5CDD505-2E9C-101B-9397-08002B2CF9AE}" pid="3" name="DLPManualFileClassificationLastModifiedBy">
    <vt:lpwstr>SAO\akoridze</vt:lpwstr>
  </property>
  <property fmtid="{D5CDD505-2E9C-101B-9397-08002B2CF9AE}" pid="4" name="DLPManualFileClassificationLastModificationDate">
    <vt:lpwstr>1690971132</vt:lpwstr>
  </property>
  <property fmtid="{D5CDD505-2E9C-101B-9397-08002B2CF9AE}" pid="5" name="DLPManualFileClassificationVersion">
    <vt:lpwstr>11.9.100.18</vt:lpwstr>
  </property>
</Properties>
</file>